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10" windowWidth="28455" windowHeight="11955"/>
  </bookViews>
  <sheets>
    <sheet name="Curva ABC de Insumos" sheetId="1" r:id="rId1"/>
  </sheets>
  <definedNames>
    <definedName name="_xlnm.Print_Area" localSheetId="0">'Curva ABC de Insumos'!$A$1:$P$150</definedName>
  </definedNames>
  <calcPr calcId="145621"/>
</workbook>
</file>

<file path=xl/calcChain.xml><?xml version="1.0" encoding="utf-8"?>
<calcChain xmlns="http://schemas.openxmlformats.org/spreadsheetml/2006/main">
  <c r="K7" i="1" l="1"/>
  <c r="O7" i="1" s="1"/>
  <c r="K8" i="1"/>
  <c r="M8" i="1" s="1"/>
  <c r="N8" i="1" s="1"/>
  <c r="K9" i="1"/>
  <c r="M9" i="1" s="1"/>
  <c r="N9" i="1" s="1"/>
  <c r="K10" i="1"/>
  <c r="M10" i="1" s="1"/>
  <c r="N10" i="1" s="1"/>
  <c r="K11" i="1"/>
  <c r="M11" i="1" s="1"/>
  <c r="N11" i="1" s="1"/>
  <c r="K12" i="1"/>
  <c r="M12" i="1" s="1"/>
  <c r="N12" i="1" s="1"/>
  <c r="K13" i="1"/>
  <c r="M13" i="1" s="1"/>
  <c r="N13" i="1" s="1"/>
  <c r="K14" i="1"/>
  <c r="M14" i="1" s="1"/>
  <c r="N14" i="1" s="1"/>
  <c r="K15" i="1"/>
  <c r="M15" i="1" s="1"/>
  <c r="N15" i="1" s="1"/>
  <c r="K16" i="1"/>
  <c r="M16" i="1" s="1"/>
  <c r="N16" i="1" s="1"/>
  <c r="K17" i="1"/>
  <c r="M17" i="1" s="1"/>
  <c r="N17" i="1" s="1"/>
  <c r="K18" i="1"/>
  <c r="M18" i="1" s="1"/>
  <c r="N18" i="1" s="1"/>
  <c r="K19" i="1"/>
  <c r="M19" i="1" s="1"/>
  <c r="N19" i="1" s="1"/>
  <c r="K20" i="1"/>
  <c r="M20" i="1" s="1"/>
  <c r="N20" i="1" s="1"/>
  <c r="K21" i="1"/>
  <c r="M21" i="1" s="1"/>
  <c r="N21" i="1" s="1"/>
  <c r="K22" i="1"/>
  <c r="M22" i="1" s="1"/>
  <c r="N22" i="1" s="1"/>
  <c r="K23" i="1"/>
  <c r="M23" i="1" s="1"/>
  <c r="N23" i="1" s="1"/>
  <c r="K24" i="1"/>
  <c r="M24" i="1" s="1"/>
  <c r="N24" i="1" s="1"/>
  <c r="K25" i="1"/>
  <c r="M25" i="1" s="1"/>
  <c r="N25" i="1" s="1"/>
  <c r="K26" i="1"/>
  <c r="M26" i="1" s="1"/>
  <c r="N26" i="1" s="1"/>
  <c r="K27" i="1"/>
  <c r="M27" i="1" s="1"/>
  <c r="N27" i="1" s="1"/>
  <c r="K28" i="1"/>
  <c r="M28" i="1" s="1"/>
  <c r="N28" i="1" s="1"/>
  <c r="K29" i="1"/>
  <c r="M29" i="1" s="1"/>
  <c r="N29" i="1" s="1"/>
  <c r="K30" i="1"/>
  <c r="M30" i="1" s="1"/>
  <c r="N30" i="1" s="1"/>
  <c r="K31" i="1"/>
  <c r="M31" i="1" s="1"/>
  <c r="N31" i="1" s="1"/>
  <c r="K32" i="1"/>
  <c r="M32" i="1" s="1"/>
  <c r="N32" i="1" s="1"/>
  <c r="K33" i="1"/>
  <c r="M33" i="1" s="1"/>
  <c r="N33" i="1" s="1"/>
  <c r="K34" i="1"/>
  <c r="M34" i="1" s="1"/>
  <c r="N34" i="1" s="1"/>
  <c r="K35" i="1"/>
  <c r="M35" i="1" s="1"/>
  <c r="N35" i="1" s="1"/>
  <c r="K36" i="1"/>
  <c r="M36" i="1" s="1"/>
  <c r="N36" i="1" s="1"/>
  <c r="K37" i="1"/>
  <c r="M37" i="1" s="1"/>
  <c r="N37" i="1" s="1"/>
  <c r="K38" i="1"/>
  <c r="M38" i="1" s="1"/>
  <c r="N38" i="1" s="1"/>
  <c r="K39" i="1"/>
  <c r="M39" i="1" s="1"/>
  <c r="N39" i="1" s="1"/>
  <c r="K40" i="1"/>
  <c r="M40" i="1" s="1"/>
  <c r="N40" i="1" s="1"/>
  <c r="K41" i="1"/>
  <c r="M41" i="1" s="1"/>
  <c r="N41" i="1" s="1"/>
  <c r="K42" i="1"/>
  <c r="M42" i="1" s="1"/>
  <c r="N42" i="1" s="1"/>
  <c r="K43" i="1"/>
  <c r="M43" i="1" s="1"/>
  <c r="N43" i="1" s="1"/>
  <c r="K44" i="1"/>
  <c r="M44" i="1" s="1"/>
  <c r="N44" i="1" s="1"/>
  <c r="K45" i="1"/>
  <c r="M45" i="1" s="1"/>
  <c r="N45" i="1" s="1"/>
  <c r="O8" i="1" l="1"/>
  <c r="M7" i="1"/>
  <c r="N7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O9" i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</calcChain>
</file>

<file path=xl/sharedStrings.xml><?xml version="1.0" encoding="utf-8"?>
<sst xmlns="http://schemas.openxmlformats.org/spreadsheetml/2006/main" count="446" uniqueCount="210">
  <si>
    <t>Obra</t>
  </si>
  <si>
    <t>Bancos</t>
  </si>
  <si>
    <t>B.D.I.</t>
  </si>
  <si>
    <t>Encargos Sociais</t>
  </si>
  <si>
    <t>DEMOLIÇÃO DA ESTRUTURA METALICA DO GINASIO DA PRAF</t>
  </si>
  <si>
    <t xml:space="preserve">SINAPI - 03/2024 - Paraíba
SBC - 03/2024 - Paraíba
ORSE - 02/2024 - Sergipe
</t>
  </si>
  <si>
    <t>26,15%</t>
  </si>
  <si>
    <t>Desonerado: 
Horista: 84,85%
Mensalista: 46,42%</t>
  </si>
  <si>
    <t>Curva ABC de Insumos</t>
  </si>
  <si>
    <t>Código</t>
  </si>
  <si>
    <t>Banco</t>
  </si>
  <si>
    <t>Descrição</t>
  </si>
  <si>
    <t>Tipo</t>
  </si>
  <si>
    <t>Und</t>
  </si>
  <si>
    <t>Quantidade</t>
  </si>
  <si>
    <t>Valor Unitário</t>
  </si>
  <si>
    <t>Total</t>
  </si>
  <si>
    <t>Peso</t>
  </si>
  <si>
    <t>Valor Acumulado</t>
  </si>
  <si>
    <t>Peso Acumulado</t>
  </si>
  <si>
    <t>Operativa</t>
  </si>
  <si>
    <t>Improdutiva</t>
  </si>
  <si>
    <t>Geral</t>
  </si>
  <si>
    <t xml:space="preserve"> 00006111 </t>
  </si>
  <si>
    <t>SINAPI</t>
  </si>
  <si>
    <t>SERVENTE DE OBRAS (HORISTA)</t>
  </si>
  <si>
    <t>Mão de Obra</t>
  </si>
  <si>
    <t>H</t>
  </si>
  <si>
    <t/>
  </si>
  <si>
    <t>15,03</t>
  </si>
  <si>
    <t xml:space="preserve"> 00004813 </t>
  </si>
  <si>
    <t>PLACA DE OBRA (PARA CONSTRUCAO CIVIL) EM CHAPA GALVANIZADA *N. 22*, ADESIVADA, DE *2,4 X 1,2* M (SEM POSTES PARA FIXACAO)</t>
  </si>
  <si>
    <t>Material</t>
  </si>
  <si>
    <t>m²</t>
  </si>
  <si>
    <t>4,5000000</t>
  </si>
  <si>
    <t>315,37</t>
  </si>
  <si>
    <t xml:space="preserve"> 00002707 </t>
  </si>
  <si>
    <t>ENGENHEIRO CIVIL DE OBRA PLENO (HORISTA)</t>
  </si>
  <si>
    <t>10,1699000</t>
  </si>
  <si>
    <t>135,43</t>
  </si>
  <si>
    <t xml:space="preserve"> 00037372 </t>
  </si>
  <si>
    <t>EXAMES - HORISTA (COLETADO CAIXA - ENCARGOS COMPLEMENTARES)</t>
  </si>
  <si>
    <t>592,4243722</t>
  </si>
  <si>
    <t>1,69</t>
  </si>
  <si>
    <t xml:space="preserve"> 00000242 </t>
  </si>
  <si>
    <t>AJUDANTE ESPECIALIZADO (HORISTA)</t>
  </si>
  <si>
    <t>58,9149934</t>
  </si>
  <si>
    <t>16,08</t>
  </si>
  <si>
    <t xml:space="preserve"> 00043491 </t>
  </si>
  <si>
    <t>EPI - FAMILIA SERVENTE - HORISTA (ENCARGOS COMPLEMENTARES - COLETADO CAIXA)</t>
  </si>
  <si>
    <t>507,1315832</t>
  </si>
  <si>
    <t>1,67</t>
  </si>
  <si>
    <t xml:space="preserve"> 00012869 </t>
  </si>
  <si>
    <t>TELHADOR (HORISTA)</t>
  </si>
  <si>
    <t>40,6064542</t>
  </si>
  <si>
    <t>20,15</t>
  </si>
  <si>
    <t xml:space="preserve"> 00037370 </t>
  </si>
  <si>
    <t>ALIMENTACAO - HORISTA (COLETADO CAIXA - ENCARGOS COMPLEMENTARES)</t>
  </si>
  <si>
    <t>582,4243722</t>
  </si>
  <si>
    <t>1,31</t>
  </si>
  <si>
    <t xml:space="preserve"> 00037371 </t>
  </si>
  <si>
    <t>TRANSPORTE - HORISTA (COLETADO CAIXA - ENCARGOS COMPLEMENTARES)</t>
  </si>
  <si>
    <t>0,97</t>
  </si>
  <si>
    <t xml:space="preserve"> 2414 </t>
  </si>
  <si>
    <t>ORSE</t>
  </si>
  <si>
    <t>un</t>
  </si>
  <si>
    <t>37,0000000</t>
  </si>
  <si>
    <t>14,88</t>
  </si>
  <si>
    <t xml:space="preserve"> 00044497 </t>
  </si>
  <si>
    <t>MONTADOR DE ESTRUTURAS METALICAS HORISTA</t>
  </si>
  <si>
    <t>29,6717566</t>
  </si>
  <si>
    <t>15,42</t>
  </si>
  <si>
    <t xml:space="preserve"> 4154 </t>
  </si>
  <si>
    <t>Serviços</t>
  </si>
  <si>
    <t>m²xmês</t>
  </si>
  <si>
    <t>13,5960000</t>
  </si>
  <si>
    <t>28,38</t>
  </si>
  <si>
    <t xml:space="preserve"> 00043467 </t>
  </si>
  <si>
    <t>FERRAMENTAS - FAMILIA SERVENTE - HORISTA (ENCARGOS COMPLEMENTARES - COLETADO CAIXA)</t>
  </si>
  <si>
    <t>0,76</t>
  </si>
  <si>
    <t>Próprio</t>
  </si>
  <si>
    <t>ART OBRA OU SERVIÇO REF. 2024</t>
  </si>
  <si>
    <t>Equipamento</t>
  </si>
  <si>
    <t>UN</t>
  </si>
  <si>
    <t>1,0000000</t>
  </si>
  <si>
    <t>0,0000000</t>
  </si>
  <si>
    <t>331,20</t>
  </si>
  <si>
    <t>331,21</t>
  </si>
  <si>
    <t>0,00</t>
  </si>
  <si>
    <t xml:space="preserve"> 00004221 </t>
  </si>
  <si>
    <t>OLEO DIESEL COMBUSTIVEL COMUM METROPOLITANO S-10 OU S-500</t>
  </si>
  <si>
    <t>L</t>
  </si>
  <si>
    <t>32,7728300</t>
  </si>
  <si>
    <t>7,26</t>
  </si>
  <si>
    <t xml:space="preserve"> COT.CIVIL.17.08 </t>
  </si>
  <si>
    <t>M³</t>
  </si>
  <si>
    <t>25,2400000</t>
  </si>
  <si>
    <t>6,30</t>
  </si>
  <si>
    <t>6,31</t>
  </si>
  <si>
    <t xml:space="preserve"> 00004509 </t>
  </si>
  <si>
    <t>SARRAFO *2,5 X 10* CM EM PINUS, MISTA OU EQUIVALENTE DA REGIAO - BRUTA</t>
  </si>
  <si>
    <t>M</t>
  </si>
  <si>
    <t>14,4373500</t>
  </si>
  <si>
    <t>9,05</t>
  </si>
  <si>
    <t xml:space="preserve"> 00037752 </t>
  </si>
  <si>
    <t>CAMINHAO TOCO, PESO BRUTO TOTAL 16000 KG, CARGA UTIL MAXIMA 11030 KG, DISTANCIA ENTRE EIXOS 5,41 M, POTENCIA 185 CV (INCLUI CABINE E CHASSI, NAO INCLUI CARROCERIA)</t>
  </si>
  <si>
    <t>Equipamento para Aquisição Permanente</t>
  </si>
  <si>
    <t>0,0001756</t>
  </si>
  <si>
    <t>704.532,10</t>
  </si>
  <si>
    <t xml:space="preserve"> 00043483 </t>
  </si>
  <si>
    <t>EPI - FAMILIA CARPINTEIRO DE FORMAS - HORISTA (ENCARGOS COMPLEMENTARES - COLETADO CAIXA)</t>
  </si>
  <si>
    <t>41,7523180</t>
  </si>
  <si>
    <t>1,80</t>
  </si>
  <si>
    <t xml:space="preserve"> 1997 </t>
  </si>
  <si>
    <t>kg</t>
  </si>
  <si>
    <t>3,7000000</t>
  </si>
  <si>
    <t>13,17</t>
  </si>
  <si>
    <t xml:space="preserve"> 00004096 </t>
  </si>
  <si>
    <t>MOTORISTA OPERADOR DE CAMINHAO COM MUNCK (HORISTA)</t>
  </si>
  <si>
    <t>1,8059789</t>
  </si>
  <si>
    <t>25,59</t>
  </si>
  <si>
    <t xml:space="preserve"> 00003363 </t>
  </si>
  <si>
    <t>GUINDAUTO HIDRAULICO, CAPACIDADE MAXIMA DE CARGA 6200 KG, MOMENTO MAXIMO DE CARGA 11,7 TM , ALCANCE MAXIMO HORIZONTAL  9,70 M, PARA MONTAGEM SOBRE CHASSI DE CAMINHAO PBT MINIMO 13000 KG (INCLUI MONTAGEM, NAO INCLUI CAMINHAO)</t>
  </si>
  <si>
    <t>0,0002190</t>
  </si>
  <si>
    <t>176.136,93</t>
  </si>
  <si>
    <t xml:space="preserve"> 00001213 </t>
  </si>
  <si>
    <t>CARPINTEIRO DE FORMAS (HORISTA)</t>
  </si>
  <si>
    <t>1,7003345</t>
  </si>
  <si>
    <t>20,42</t>
  </si>
  <si>
    <t xml:space="preserve"> 00043488 </t>
  </si>
  <si>
    <t>EPI - FAMILIA OPERADOR ESCAVADEIRA - HORISTA (ENCARGOS COMPLEMENTARES - COLETADO CAIXA)</t>
  </si>
  <si>
    <t>32,1114460</t>
  </si>
  <si>
    <t>1,08</t>
  </si>
  <si>
    <t xml:space="preserve"> 00007340 </t>
  </si>
  <si>
    <t>IMUNIZANTE PARA MADEIRA, INCOLOR</t>
  </si>
  <si>
    <t>0,7328250</t>
  </si>
  <si>
    <t>44,79</t>
  </si>
  <si>
    <t xml:space="preserve"> 00043459 </t>
  </si>
  <si>
    <t>FERRAMENTAS - FAMILIA CARPINTEIRO DE FORMAS - HORISTA (ENCARGOS COMPLEMENTARES - COLETADO CAIXA)</t>
  </si>
  <si>
    <t>0,61</t>
  </si>
  <si>
    <t xml:space="preserve"> 00002701 </t>
  </si>
  <si>
    <t>INSTALADOR DE TUBULACOES - TUBOS/EQUIPAMENTOS (HORISTA)</t>
  </si>
  <si>
    <t>1,0739414</t>
  </si>
  <si>
    <t>21,23</t>
  </si>
  <si>
    <t xml:space="preserve"> 00004783 </t>
  </si>
  <si>
    <t>PINTOR (HORISTA)</t>
  </si>
  <si>
    <t>1,0363382</t>
  </si>
  <si>
    <t>20,92</t>
  </si>
  <si>
    <t xml:space="preserve"> 00043486 </t>
  </si>
  <si>
    <t>EPI - FAMILIA ENGENHEIRO CIVIL - HORISTA (ENCARGOS COMPLEMENTARES - COLETADO CAIXA)</t>
  </si>
  <si>
    <t>10,0000000</t>
  </si>
  <si>
    <t>0,93</t>
  </si>
  <si>
    <t xml:space="preserve"> 00002436 </t>
  </si>
  <si>
    <t>ELETRICISTA (HORISTA)</t>
  </si>
  <si>
    <t>0,4276177</t>
  </si>
  <si>
    <t>20,58</t>
  </si>
  <si>
    <t xml:space="preserve"> 00037373 </t>
  </si>
  <si>
    <t>SEGURO - HORISTA (COLETADO CAIXA - ENCARGOS COMPLEMENTARES)</t>
  </si>
  <si>
    <t>0,01</t>
  </si>
  <si>
    <t xml:space="preserve"> 00043466 </t>
  </si>
  <si>
    <t>FERRAMENTAS - FAMILIA PINTOR - HORISTA (ENCARGOS COMPLEMENTARES - COLETADO CAIXA)</t>
  </si>
  <si>
    <t>1,0190250</t>
  </si>
  <si>
    <t>2,48</t>
  </si>
  <si>
    <t xml:space="preserve"> 00005065 </t>
  </si>
  <si>
    <t>PREGO DE ACO POLIDO COM CABECA 10 X 10 (7/8 X 17)</t>
  </si>
  <si>
    <t>KG</t>
  </si>
  <si>
    <t>0,0508500</t>
  </si>
  <si>
    <t>48,82</t>
  </si>
  <si>
    <t xml:space="preserve"> 00043490 </t>
  </si>
  <si>
    <t>EPI - FAMILIA PINTOR - HORISTA (ENCARGOS COMPLEMENTARES - COLETADO CAIXA)</t>
  </si>
  <si>
    <t>2,18</t>
  </si>
  <si>
    <t xml:space="preserve"> 00005069 </t>
  </si>
  <si>
    <t>PREGO DE ACO POLIDO COM CABECA 17 X 27 (2 1/2 X 11)</t>
  </si>
  <si>
    <t>0,0594000</t>
  </si>
  <si>
    <t>26,16</t>
  </si>
  <si>
    <t xml:space="preserve"> 00043484 </t>
  </si>
  <si>
    <t>EPI - FAMILIA ELETRICISTA - HORISTA (ENCARGOS COMPLEMENTARES - COLETADO CAIXA)</t>
  </si>
  <si>
    <t>0,4100000</t>
  </si>
  <si>
    <t>1,51</t>
  </si>
  <si>
    <t xml:space="preserve"> 00043460 </t>
  </si>
  <si>
    <t>FERRAMENTAS - FAMILIA ELETRICISTA - HORISTA (ENCARGOS COMPLEMENTARES - COLETADO CAIXA)</t>
  </si>
  <si>
    <t>1,07</t>
  </si>
  <si>
    <t xml:space="preserve"> 00043464 </t>
  </si>
  <si>
    <t>FERRAMENTAS - FAMILIA OPERADOR ESCAVADEIRA - HORISTA (ENCARGOS COMPLEMENTARES - COLETADO CAIXA)</t>
  </si>
  <si>
    <t xml:space="preserve"> 00043462 </t>
  </si>
  <si>
    <t>FERRAMENTAS - FAMILIA ENGENHEIRO CIVIL - HORISTA (ENCARGOS COMPLEMENTARES - COLETADO CAIXA)</t>
  </si>
  <si>
    <t>Totais por Tipo</t>
  </si>
  <si>
    <t>R$ 490,21</t>
  </si>
  <si>
    <t>R$ 162,29</t>
  </si>
  <si>
    <t>R$ 10.647,73</t>
  </si>
  <si>
    <t>R$ 6.142,11</t>
  </si>
  <si>
    <t>R$ 385,85</t>
  </si>
  <si>
    <t>Taxas</t>
  </si>
  <si>
    <t>R$ 0,00</t>
  </si>
  <si>
    <t>Administração</t>
  </si>
  <si>
    <t>Aluguel</t>
  </si>
  <si>
    <t>Verba</t>
  </si>
  <si>
    <t>Transporte</t>
  </si>
  <si>
    <t>Franquia</t>
  </si>
  <si>
    <t>Outros</t>
  </si>
  <si>
    <t>Total sem BDI</t>
  </si>
  <si>
    <t>Total do BDI</t>
  </si>
  <si>
    <t>Total Geral</t>
  </si>
  <si>
    <t>_______________________________________________________________
PABLO RAMON RODRIGUES FERREIRA
Eng. Civil, Dr., Mat SIAPE 1997019</t>
  </si>
  <si>
    <t>Item</t>
  </si>
  <si>
    <t xml:space="preserve">COT.CIVIL.TX.01 </t>
  </si>
  <si>
    <t>VASSOURA PIAÇAVA</t>
  </si>
  <si>
    <t>ALUGUEL DE ANDAIME TUBULAR METÁLICO FACHADEIRO (ALUGUEL MENSAL) M² X MÊS - LARGURA=2,00M; ALTURA=1,20M</t>
  </si>
  <si>
    <t>TAXA USIBEM, RECEPÇÃO DE RESÍDUOS DA CONSTRUÇÃO CIVVIL - 2019</t>
  </si>
  <si>
    <t>SABÃO EM PÓ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</si>
</sst>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83">
    <xf numFmtId="0" fontId="0" fillId="0" borderId="0" xfId="0"/>
    <xf numFmtId="0" fontId="5" fillId="6" borderId="3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3" fillId="4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righ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13" fillId="13" borderId="10" xfId="0" applyFont="1" applyFill="1" applyBorder="1" applyAlignment="1">
      <alignment horizontal="right" vertical="center" wrapText="1"/>
    </xf>
    <xf numFmtId="0" fontId="11" fillId="11" borderId="8" xfId="0" applyFont="1" applyFill="1" applyBorder="1" applyAlignment="1">
      <alignment horizontal="left" vertical="center" wrapText="1"/>
    </xf>
    <xf numFmtId="0" fontId="12" fillId="12" borderId="9" xfId="0" applyFont="1" applyFill="1" applyBorder="1" applyAlignment="1">
      <alignment horizontal="center" vertical="center" wrapText="1"/>
    </xf>
    <xf numFmtId="10" fontId="9" fillId="9" borderId="6" xfId="2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7" fillId="14" borderId="0" xfId="0" applyFont="1" applyFill="1" applyAlignment="1">
      <alignment horizontal="left" vertical="center" wrapText="1"/>
    </xf>
    <xf numFmtId="0" fontId="22" fillId="19" borderId="0" xfId="0" applyFont="1" applyFill="1" applyAlignment="1">
      <alignment horizontal="center" vertical="center" wrapText="1"/>
    </xf>
    <xf numFmtId="0" fontId="23" fillId="20" borderId="0" xfId="0" applyFont="1" applyFill="1" applyAlignment="1">
      <alignment horizontal="right" vertical="center" wrapText="1"/>
    </xf>
    <xf numFmtId="0" fontId="18" fillId="15" borderId="0" xfId="0" applyFont="1" applyFill="1" applyAlignment="1">
      <alignment horizontal="center" vertical="center" wrapText="1"/>
    </xf>
    <xf numFmtId="0" fontId="6" fillId="13" borderId="10" xfId="0" applyFont="1" applyFill="1" applyBorder="1" applyAlignment="1">
      <alignment horizontal="right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right" vertical="center" wrapText="1"/>
    </xf>
    <xf numFmtId="0" fontId="5" fillId="6" borderId="0" xfId="0" applyFont="1" applyFill="1" applyBorder="1" applyAlignment="1">
      <alignment horizontal="right" vertical="center" wrapText="1"/>
    </xf>
    <xf numFmtId="0" fontId="5" fillId="6" borderId="3" xfId="0" applyNumberFormat="1" applyFont="1" applyFill="1" applyBorder="1" applyAlignment="1">
      <alignment horizontal="right" vertical="center" wrapText="1"/>
    </xf>
    <xf numFmtId="0" fontId="5" fillId="6" borderId="14" xfId="0" applyNumberFormat="1" applyFont="1" applyFill="1" applyBorder="1" applyAlignment="1">
      <alignment horizontal="right" vertical="center" wrapText="1"/>
    </xf>
    <xf numFmtId="0" fontId="9" fillId="9" borderId="6" xfId="2" applyNumberFormat="1" applyFont="1" applyFill="1" applyBorder="1" applyAlignment="1">
      <alignment horizontal="right" vertical="center" wrapText="1"/>
    </xf>
    <xf numFmtId="0" fontId="13" fillId="13" borderId="10" xfId="2" applyNumberFormat="1" applyFont="1" applyFill="1" applyBorder="1" applyAlignment="1">
      <alignment horizontal="right" vertical="center" wrapText="1"/>
    </xf>
    <xf numFmtId="164" fontId="9" fillId="9" borderId="6" xfId="0" applyNumberFormat="1" applyFont="1" applyFill="1" applyBorder="1" applyAlignment="1">
      <alignment horizontal="right" vertical="center" wrapText="1"/>
    </xf>
    <xf numFmtId="0" fontId="13" fillId="21" borderId="10" xfId="0" applyFont="1" applyFill="1" applyBorder="1" applyAlignment="1">
      <alignment horizontal="right" vertical="center" wrapText="1"/>
    </xf>
    <xf numFmtId="164" fontId="9" fillId="21" borderId="6" xfId="0" applyNumberFormat="1" applyFont="1" applyFill="1" applyBorder="1" applyAlignment="1">
      <alignment horizontal="right" vertical="center" wrapText="1"/>
    </xf>
    <xf numFmtId="10" fontId="9" fillId="21" borderId="6" xfId="2" applyNumberFormat="1" applyFont="1" applyFill="1" applyBorder="1" applyAlignment="1">
      <alignment horizontal="right" vertical="center" wrapText="1"/>
    </xf>
    <xf numFmtId="164" fontId="5" fillId="6" borderId="3" xfId="0" applyNumberFormat="1" applyFont="1" applyFill="1" applyBorder="1" applyAlignment="1">
      <alignment horizontal="right" vertical="center" wrapText="1"/>
    </xf>
    <xf numFmtId="164" fontId="5" fillId="6" borderId="14" xfId="0" applyNumberFormat="1" applyFont="1" applyFill="1" applyBorder="1" applyAlignment="1">
      <alignment horizontal="right" vertical="center" wrapText="1"/>
    </xf>
    <xf numFmtId="44" fontId="5" fillId="6" borderId="3" xfId="1" applyFont="1" applyFill="1" applyBorder="1" applyAlignment="1">
      <alignment horizontal="right" vertical="center" wrapText="1"/>
    </xf>
    <xf numFmtId="44" fontId="5" fillId="6" borderId="14" xfId="1" applyFont="1" applyFill="1" applyBorder="1" applyAlignment="1">
      <alignment horizontal="right" vertical="center" wrapText="1"/>
    </xf>
    <xf numFmtId="44" fontId="10" fillId="10" borderId="7" xfId="1" applyFont="1" applyFill="1" applyBorder="1" applyAlignment="1">
      <alignment horizontal="right" vertical="center" wrapText="1"/>
    </xf>
    <xf numFmtId="44" fontId="10" fillId="21" borderId="7" xfId="1" applyFont="1" applyFill="1" applyBorder="1" applyAlignment="1">
      <alignment horizontal="right" vertical="center" wrapText="1"/>
    </xf>
    <xf numFmtId="10" fontId="5" fillId="6" borderId="14" xfId="2" applyNumberFormat="1" applyFont="1" applyFill="1" applyBorder="1" applyAlignment="1">
      <alignment horizontal="right" vertical="center" wrapText="1"/>
    </xf>
    <xf numFmtId="0" fontId="25" fillId="6" borderId="16" xfId="0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horizontal="righ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6" fillId="0" borderId="13" xfId="2" applyNumberFormat="1" applyFont="1" applyFill="1" applyBorder="1" applyAlignment="1">
      <alignment horizontal="right" vertical="center" wrapText="1"/>
    </xf>
    <xf numFmtId="164" fontId="16" fillId="0" borderId="13" xfId="0" applyNumberFormat="1" applyFont="1" applyFill="1" applyBorder="1" applyAlignment="1">
      <alignment horizontal="right" vertical="center" wrapText="1"/>
    </xf>
    <xf numFmtId="44" fontId="16" fillId="0" borderId="13" xfId="1" applyFont="1" applyFill="1" applyBorder="1" applyAlignment="1">
      <alignment horizontal="right" vertical="center" wrapText="1"/>
    </xf>
    <xf numFmtId="10" fontId="16" fillId="0" borderId="13" xfId="2" applyNumberFormat="1" applyFont="1" applyFill="1" applyBorder="1" applyAlignment="1">
      <alignment horizontal="right" vertical="center" wrapText="1"/>
    </xf>
    <xf numFmtId="0" fontId="22" fillId="19" borderId="0" xfId="0" applyNumberFormat="1" applyFont="1" applyFill="1" applyAlignment="1">
      <alignment horizontal="center" vertical="center" wrapText="1"/>
    </xf>
    <xf numFmtId="164" fontId="22" fillId="19" borderId="0" xfId="0" applyNumberFormat="1" applyFont="1" applyFill="1" applyAlignment="1">
      <alignment horizontal="center" vertical="center" wrapText="1"/>
    </xf>
    <xf numFmtId="44" fontId="22" fillId="19" borderId="0" xfId="1" applyFont="1" applyFill="1" applyAlignment="1">
      <alignment horizontal="center" vertical="center" wrapText="1"/>
    </xf>
    <xf numFmtId="10" fontId="22" fillId="19" borderId="0" xfId="2" applyNumberFormat="1" applyFont="1" applyFill="1" applyAlignment="1">
      <alignment horizontal="center" vertical="center" wrapText="1"/>
    </xf>
    <xf numFmtId="0" fontId="23" fillId="20" borderId="0" xfId="0" applyNumberFormat="1" applyFont="1" applyFill="1" applyAlignment="1">
      <alignment horizontal="right" vertical="center" wrapText="1"/>
    </xf>
    <xf numFmtId="164" fontId="23" fillId="20" borderId="0" xfId="0" applyNumberFormat="1" applyFont="1" applyFill="1" applyAlignment="1">
      <alignment horizontal="right" vertical="center" wrapText="1"/>
    </xf>
    <xf numFmtId="10" fontId="23" fillId="20" borderId="0" xfId="2" applyNumberFormat="1" applyFont="1" applyFill="1" applyAlignment="1">
      <alignment horizontal="right" vertical="center" wrapText="1"/>
    </xf>
    <xf numFmtId="0" fontId="21" fillId="18" borderId="0" xfId="0" applyFont="1" applyFill="1" applyAlignment="1">
      <alignment horizontal="left" vertical="center" wrapText="1"/>
    </xf>
    <xf numFmtId="0" fontId="19" fillId="16" borderId="0" xfId="0" applyFont="1" applyFill="1" applyAlignment="1">
      <alignment horizontal="right" vertical="center" wrapText="1"/>
    </xf>
    <xf numFmtId="0" fontId="19" fillId="16" borderId="0" xfId="0" applyNumberFormat="1" applyFont="1" applyFill="1" applyAlignment="1">
      <alignment horizontal="right" vertical="center" wrapText="1"/>
    </xf>
    <xf numFmtId="164" fontId="19" fillId="16" borderId="0" xfId="0" applyNumberFormat="1" applyFont="1" applyFill="1" applyAlignment="1">
      <alignment horizontal="right" vertical="center" wrapText="1"/>
    </xf>
    <xf numFmtId="0" fontId="18" fillId="15" borderId="0" xfId="0" applyNumberFormat="1" applyFont="1" applyFill="1" applyAlignment="1">
      <alignment horizontal="center" vertical="center" wrapText="1"/>
    </xf>
    <xf numFmtId="164" fontId="18" fillId="15" borderId="0" xfId="0" applyNumberFormat="1" applyFont="1" applyFill="1" applyAlignment="1">
      <alignment horizontal="center" vertical="center" wrapText="1"/>
    </xf>
    <xf numFmtId="44" fontId="18" fillId="15" borderId="0" xfId="1" applyFont="1" applyFill="1" applyAlignment="1">
      <alignment horizontal="center" vertical="center" wrapText="1"/>
    </xf>
    <xf numFmtId="10" fontId="18" fillId="15" borderId="0" xfId="2" applyNumberFormat="1" applyFont="1" applyFill="1" applyAlignment="1">
      <alignment horizontal="center" vertical="center" wrapText="1"/>
    </xf>
    <xf numFmtId="0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4" fontId="0" fillId="0" borderId="0" xfId="1" applyFont="1" applyAlignment="1">
      <alignment vertical="center"/>
    </xf>
    <xf numFmtId="10" fontId="0" fillId="0" borderId="0" xfId="2" applyNumberFormat="1" applyFont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7" fillId="14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6" borderId="15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44" fontId="5" fillId="6" borderId="3" xfId="1" applyFont="1" applyFill="1" applyBorder="1" applyAlignment="1">
      <alignment horizontal="right" vertical="center" wrapText="1"/>
    </xf>
    <xf numFmtId="10" fontId="5" fillId="6" borderId="3" xfId="2" applyNumberFormat="1" applyFont="1" applyFill="1" applyBorder="1" applyAlignment="1">
      <alignment horizontal="right" vertical="center" wrapText="1"/>
    </xf>
    <xf numFmtId="0" fontId="5" fillId="6" borderId="3" xfId="0" applyFont="1" applyFill="1" applyBorder="1" applyAlignment="1">
      <alignment horizontal="right" vertical="center" wrapText="1"/>
    </xf>
    <xf numFmtId="0" fontId="23" fillId="20" borderId="0" xfId="0" applyFont="1" applyFill="1" applyAlignment="1">
      <alignment horizontal="right" vertical="center" wrapText="1"/>
    </xf>
    <xf numFmtId="0" fontId="19" fillId="16" borderId="0" xfId="0" applyFont="1" applyFill="1" applyAlignment="1">
      <alignment horizontal="right" vertical="center" wrapText="1"/>
    </xf>
    <xf numFmtId="4" fontId="20" fillId="17" borderId="0" xfId="0" applyNumberFormat="1" applyFont="1" applyFill="1" applyAlignment="1">
      <alignment horizontal="right" vertical="center" wrapText="1"/>
    </xf>
    <xf numFmtId="0" fontId="6" fillId="19" borderId="0" xfId="0" applyFont="1" applyFill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164" fontId="9" fillId="9" borderId="6" xfId="0" applyNumberFormat="1" applyFont="1" applyFill="1" applyBorder="1" applyAlignment="1">
      <alignment horizontal="right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CURVA ABC - INSUMOS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xVal>
            <c:numRef>
              <c:f>'Curva ABC de Insumos'!$A$6:$A$15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'Curva ABC de Insumos'!$P$6:$P$15</c:f>
              <c:numCache>
                <c:formatCode>0.00%</c:formatCode>
                <c:ptCount val="10"/>
                <c:pt idx="0">
                  <c:v>0</c:v>
                </c:pt>
                <c:pt idx="1">
                  <c:v>0.38900257223152229</c:v>
                </c:pt>
                <c:pt idx="2">
                  <c:v>0.46860483157346372</c:v>
                </c:pt>
                <c:pt idx="3">
                  <c:v>0.54585938093907549</c:v>
                </c:pt>
                <c:pt idx="4">
                  <c:v>0.6020174445135249</c:v>
                </c:pt>
                <c:pt idx="5">
                  <c:v>0.65515534367732153</c:v>
                </c:pt>
                <c:pt idx="6">
                  <c:v>0.70265928372421349</c:v>
                </c:pt>
                <c:pt idx="7">
                  <c:v>0.74855399278794399</c:v>
                </c:pt>
                <c:pt idx="8">
                  <c:v>0.79135000851482618</c:v>
                </c:pt>
                <c:pt idx="9">
                  <c:v>0.82303866138129611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xVal>
            <c:numRef>
              <c:f>'Curva ABC de Insumos'!$A$15:$A$21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</c:numCache>
            </c:numRef>
          </c:xVal>
          <c:yVal>
            <c:numRef>
              <c:f>'Curva ABC de Insumos'!$P$15:$P$21</c:f>
              <c:numCache>
                <c:formatCode>0.00%</c:formatCode>
                <c:ptCount val="7"/>
                <c:pt idx="0">
                  <c:v>0.82303866138129611</c:v>
                </c:pt>
                <c:pt idx="1">
                  <c:v>0.85392007397482772</c:v>
                </c:pt>
                <c:pt idx="2">
                  <c:v>0.879583825041789</c:v>
                </c:pt>
                <c:pt idx="3">
                  <c:v>0.9012267547823124</c:v>
                </c:pt>
                <c:pt idx="4">
                  <c:v>0.92284531432461059</c:v>
                </c:pt>
                <c:pt idx="5">
                  <c:v>0.94142262442882751</c:v>
                </c:pt>
                <c:pt idx="6">
                  <c:v>0.95476837698937767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xVal>
            <c:numRef>
              <c:f>'Curva ABC de Insumos'!$A$21:$A$45</c:f>
              <c:numCache>
                <c:formatCode>General</c:formatCode>
                <c:ptCount val="2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</c:numCache>
            </c:numRef>
          </c:xVal>
          <c:yVal>
            <c:numRef>
              <c:f>'Curva ABC de Insumos'!$P$21:$P$45</c:f>
              <c:numCache>
                <c:formatCode>0.00%</c:formatCode>
                <c:ptCount val="25"/>
                <c:pt idx="0">
                  <c:v>0.95476837698937767</c:v>
                </c:pt>
                <c:pt idx="1">
                  <c:v>0.96368750511223922</c:v>
                </c:pt>
                <c:pt idx="2">
                  <c:v>0.97101623249357893</c:v>
                </c:pt>
                <c:pt idx="3">
                  <c:v>0.97795556662489902</c:v>
                </c:pt>
                <c:pt idx="4">
                  <c:v>0.98217103270672446</c:v>
                </c:pt>
                <c:pt idx="5">
                  <c:v>0.98490428676490194</c:v>
                </c:pt>
                <c:pt idx="6">
                  <c:v>0.98749652827279388</c:v>
                </c:pt>
                <c:pt idx="7">
                  <c:v>0.98966017842648302</c:v>
                </c:pt>
                <c:pt idx="8">
                  <c:v>0.99160770147928701</c:v>
                </c:pt>
                <c:pt idx="9">
                  <c:v>0.99355295459962445</c:v>
                </c:pt>
                <c:pt idx="10">
                  <c:v>0.99539403960820638</c:v>
                </c:pt>
                <c:pt idx="11">
                  <c:v>0.99682261422482499</c:v>
                </c:pt>
                <c:pt idx="12">
                  <c:v>0.99810147445311503</c:v>
                </c:pt>
                <c:pt idx="13">
                  <c:v>0.99931753637434095</c:v>
                </c:pt>
                <c:pt idx="14">
                  <c:v>0.99983918185733978</c:v>
                </c:pt>
                <c:pt idx="15">
                  <c:v>1.0003328027650029</c:v>
                </c:pt>
                <c:pt idx="16">
                  <c:v>1.0006650989991712</c:v>
                </c:pt>
                <c:pt idx="17">
                  <c:v>1.0008068509427213</c:v>
                </c:pt>
                <c:pt idx="18">
                  <c:v>1.0009460964638619</c:v>
                </c:pt>
                <c:pt idx="19">
                  <c:v>1.0010707009948858</c:v>
                </c:pt>
                <c:pt idx="20">
                  <c:v>1.0011578608876399</c:v>
                </c:pt>
                <c:pt idx="21">
                  <c:v>1.0011925867713523</c:v>
                </c:pt>
                <c:pt idx="22">
                  <c:v>1.0012171938545127</c:v>
                </c:pt>
                <c:pt idx="23">
                  <c:v>1.0012352054574787</c:v>
                </c:pt>
                <c:pt idx="24">
                  <c:v>1.0012408145486937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05248"/>
        <c:axId val="164815616"/>
      </c:scatterChart>
      <c:valAx>
        <c:axId val="164805248"/>
        <c:scaling>
          <c:orientation val="minMax"/>
          <c:max val="39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ITEM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4815616"/>
        <c:crosses val="autoZero"/>
        <c:crossBetween val="midCat"/>
        <c:majorUnit val="1"/>
      </c:valAx>
      <c:valAx>
        <c:axId val="164815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PORCENTAGEM</a:t>
                </a:r>
                <a:r>
                  <a:rPr lang="pt-BR" baseline="0"/>
                  <a:t> ACUMULADA (%)</a:t>
                </a:r>
                <a:endParaRPr lang="pt-BR"/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164805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80314954" l="0.51181102362204722" r="0.51181102362204722" t="0.78740157480314954" header="0.31496062992125995" footer="0.3149606299212599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0</xdr:col>
      <xdr:colOff>63502</xdr:colOff>
      <xdr:row>93</xdr:row>
      <xdr:rowOff>137583</xdr:rowOff>
    </xdr:from>
    <xdr:to>
      <xdr:col>15</xdr:col>
      <xdr:colOff>889000</xdr:colOff>
      <xdr:row>137</xdr:row>
      <xdr:rowOff>95250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tabSelected="1" showOutlineSymbols="0" showWhiteSpace="0" topLeftCell="D1" zoomScale="90" zoomScaleNormal="90" workbookViewId="0">
      <selection activeCell="N64" sqref="N64"/>
    </sheetView>
  </sheetViews>
  <sheetFormatPr defaultRowHeight="14.25" x14ac:dyDescent="0.2"/>
  <cols>
    <col min="1" max="2" width="10" style="2" bestFit="1" customWidth="1"/>
    <col min="3" max="3" width="10" style="2" customWidth="1"/>
    <col min="4" max="4" width="60" style="2" bestFit="1" customWidth="1"/>
    <col min="5" max="5" width="25" style="2" bestFit="1" customWidth="1"/>
    <col min="6" max="6" width="10" style="2" bestFit="1" customWidth="1"/>
    <col min="7" max="7" width="13" style="60" bestFit="1" customWidth="1"/>
    <col min="8" max="10" width="13" style="2" bestFit="1" customWidth="1"/>
    <col min="11" max="11" width="13" style="61" bestFit="1" customWidth="1"/>
    <col min="12" max="12" width="13" style="2" bestFit="1" customWidth="1"/>
    <col min="13" max="13" width="13" style="62" bestFit="1" customWidth="1"/>
    <col min="14" max="14" width="13" style="63" bestFit="1" customWidth="1"/>
    <col min="15" max="15" width="14.25" style="62" customWidth="1"/>
    <col min="16" max="16" width="14.625" style="63" customWidth="1"/>
    <col min="17" max="17" width="13" style="2" bestFit="1" customWidth="1"/>
    <col min="18" max="18" width="15" style="2" bestFit="1" customWidth="1"/>
    <col min="19" max="16384" width="9" style="2"/>
  </cols>
  <sheetData>
    <row r="1" spans="1:18" ht="15" x14ac:dyDescent="0.2">
      <c r="A1" s="12"/>
      <c r="B1" s="12"/>
      <c r="C1" s="12"/>
      <c r="D1" s="12" t="s">
        <v>0</v>
      </c>
      <c r="E1" s="12" t="s">
        <v>1</v>
      </c>
      <c r="F1" s="64" t="s">
        <v>2</v>
      </c>
      <c r="G1" s="64"/>
      <c r="H1" s="64"/>
      <c r="I1" s="64" t="s">
        <v>3</v>
      </c>
      <c r="J1" s="64"/>
      <c r="K1" s="64"/>
      <c r="L1" s="65"/>
      <c r="M1" s="65"/>
      <c r="N1" s="65"/>
      <c r="O1" s="65"/>
      <c r="P1" s="65"/>
    </row>
    <row r="2" spans="1:18" ht="80.099999999999994" customHeight="1" x14ac:dyDescent="0.2">
      <c r="A2" s="13"/>
      <c r="B2" s="13"/>
      <c r="C2" s="13"/>
      <c r="D2" s="13" t="s">
        <v>4</v>
      </c>
      <c r="E2" s="13" t="s">
        <v>5</v>
      </c>
      <c r="F2" s="66" t="s">
        <v>6</v>
      </c>
      <c r="G2" s="66"/>
      <c r="H2" s="66"/>
      <c r="I2" s="66" t="s">
        <v>7</v>
      </c>
      <c r="J2" s="66"/>
      <c r="K2" s="66"/>
      <c r="L2" s="65"/>
      <c r="M2" s="65"/>
      <c r="N2" s="65"/>
      <c r="O2" s="65"/>
      <c r="P2" s="65"/>
    </row>
    <row r="3" spans="1:18" x14ac:dyDescent="0.2">
      <c r="A3" s="67" t="s">
        <v>8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</row>
    <row r="4" spans="1:18" ht="20.100000000000001" customHeight="1" x14ac:dyDescent="0.2">
      <c r="A4" s="68" t="s">
        <v>204</v>
      </c>
      <c r="B4" s="70" t="s">
        <v>9</v>
      </c>
      <c r="C4" s="80" t="s">
        <v>10</v>
      </c>
      <c r="D4" s="71" t="s">
        <v>11</v>
      </c>
      <c r="E4" s="72" t="s">
        <v>12</v>
      </c>
      <c r="F4" s="72" t="s">
        <v>13</v>
      </c>
      <c r="G4" s="22" t="s">
        <v>14</v>
      </c>
      <c r="H4" s="72"/>
      <c r="I4" s="1" t="s">
        <v>15</v>
      </c>
      <c r="J4" s="72"/>
      <c r="K4" s="30" t="s">
        <v>16</v>
      </c>
      <c r="L4" s="1"/>
      <c r="M4" s="73"/>
      <c r="N4" s="74" t="s">
        <v>17</v>
      </c>
      <c r="O4" s="73" t="s">
        <v>18</v>
      </c>
      <c r="P4" s="74" t="s">
        <v>19</v>
      </c>
      <c r="Q4" s="65"/>
      <c r="R4" s="65"/>
    </row>
    <row r="5" spans="1:18" ht="20.100000000000001" customHeight="1" x14ac:dyDescent="0.2">
      <c r="A5" s="69"/>
      <c r="B5" s="69"/>
      <c r="C5" s="81"/>
      <c r="D5" s="71"/>
      <c r="E5" s="71"/>
      <c r="F5" s="72"/>
      <c r="G5" s="22" t="s">
        <v>20</v>
      </c>
      <c r="H5" s="1" t="s">
        <v>21</v>
      </c>
      <c r="I5" s="1" t="s">
        <v>20</v>
      </c>
      <c r="J5" s="1" t="s">
        <v>21</v>
      </c>
      <c r="K5" s="30" t="s">
        <v>20</v>
      </c>
      <c r="L5" s="1" t="s">
        <v>21</v>
      </c>
      <c r="M5" s="32" t="s">
        <v>22</v>
      </c>
      <c r="N5" s="74"/>
      <c r="O5" s="73"/>
      <c r="P5" s="74"/>
      <c r="Q5" s="75"/>
      <c r="R5" s="75"/>
    </row>
    <row r="6" spans="1:18" ht="20.100000000000001" customHeight="1" x14ac:dyDescent="0.2">
      <c r="A6" s="37">
        <v>0</v>
      </c>
      <c r="B6" s="18"/>
      <c r="C6" s="4"/>
      <c r="D6" s="3"/>
      <c r="E6" s="3"/>
      <c r="F6" s="19"/>
      <c r="G6" s="23"/>
      <c r="H6" s="20"/>
      <c r="I6" s="20"/>
      <c r="J6" s="20"/>
      <c r="K6" s="31"/>
      <c r="L6" s="20"/>
      <c r="M6" s="33"/>
      <c r="N6" s="36">
        <v>0</v>
      </c>
      <c r="O6" s="33"/>
      <c r="P6" s="36">
        <v>0</v>
      </c>
      <c r="Q6" s="21"/>
      <c r="R6" s="21"/>
    </row>
    <row r="7" spans="1:18" ht="24" customHeight="1" x14ac:dyDescent="0.2">
      <c r="A7" s="5">
        <v>1</v>
      </c>
      <c r="B7" s="5" t="s">
        <v>23</v>
      </c>
      <c r="C7" s="6" t="s">
        <v>24</v>
      </c>
      <c r="D7" s="6" t="s">
        <v>25</v>
      </c>
      <c r="E7" s="6" t="s">
        <v>26</v>
      </c>
      <c r="F7" s="7" t="s">
        <v>27</v>
      </c>
      <c r="G7" s="24">
        <v>459.95303159999997</v>
      </c>
      <c r="H7" s="5" t="s">
        <v>28</v>
      </c>
      <c r="I7" s="5" t="s">
        <v>29</v>
      </c>
      <c r="J7" s="5" t="s">
        <v>28</v>
      </c>
      <c r="K7" s="82">
        <f>G7*I7*($N$63/17828.2)+22.07</f>
        <v>6919.0409313046384</v>
      </c>
      <c r="L7" s="5" t="s">
        <v>28</v>
      </c>
      <c r="M7" s="34">
        <f>K7</f>
        <v>6919.0409313046384</v>
      </c>
      <c r="N7" s="11">
        <f>M7/$N$63</f>
        <v>0.38900257223152229</v>
      </c>
      <c r="O7" s="34">
        <f>K7</f>
        <v>6919.0409313046384</v>
      </c>
      <c r="P7" s="11">
        <f>N7</f>
        <v>0.38900257223152229</v>
      </c>
    </row>
    <row r="8" spans="1:18" ht="39" customHeight="1" x14ac:dyDescent="0.2">
      <c r="A8" s="5">
        <v>2</v>
      </c>
      <c r="B8" s="5" t="s">
        <v>30</v>
      </c>
      <c r="C8" s="6" t="s">
        <v>24</v>
      </c>
      <c r="D8" s="6" t="s">
        <v>31</v>
      </c>
      <c r="E8" s="6" t="s">
        <v>32</v>
      </c>
      <c r="F8" s="7" t="s">
        <v>33</v>
      </c>
      <c r="G8" s="24" t="s">
        <v>34</v>
      </c>
      <c r="H8" s="5" t="s">
        <v>28</v>
      </c>
      <c r="I8" s="5" t="s">
        <v>35</v>
      </c>
      <c r="J8" s="5" t="s">
        <v>28</v>
      </c>
      <c r="K8" s="26">
        <f t="shared" ref="K8:K45" si="0">G8*I8*($N$63/17828.2)</f>
        <v>1415.8551380565618</v>
      </c>
      <c r="L8" s="5" t="s">
        <v>28</v>
      </c>
      <c r="M8" s="34">
        <f t="shared" ref="M8:M45" si="1">K8</f>
        <v>1415.8551380565618</v>
      </c>
      <c r="N8" s="11">
        <f t="shared" ref="N8:N45" si="2">M8/$N$63</f>
        <v>7.9602259341941414E-2</v>
      </c>
      <c r="O8" s="34">
        <f>O7+K8</f>
        <v>8334.8960693612007</v>
      </c>
      <c r="P8" s="11">
        <f>P7+N8</f>
        <v>0.46860483157346372</v>
      </c>
    </row>
    <row r="9" spans="1:18" ht="24" customHeight="1" x14ac:dyDescent="0.2">
      <c r="A9" s="5">
        <v>3</v>
      </c>
      <c r="B9" s="5" t="s">
        <v>36</v>
      </c>
      <c r="C9" s="6" t="s">
        <v>24</v>
      </c>
      <c r="D9" s="6" t="s">
        <v>37</v>
      </c>
      <c r="E9" s="6" t="s">
        <v>26</v>
      </c>
      <c r="F9" s="7" t="s">
        <v>27</v>
      </c>
      <c r="G9" s="24" t="s">
        <v>38</v>
      </c>
      <c r="H9" s="5" t="s">
        <v>28</v>
      </c>
      <c r="I9" s="5" t="s">
        <v>39</v>
      </c>
      <c r="J9" s="5" t="s">
        <v>28</v>
      </c>
      <c r="K9" s="26">
        <f t="shared" si="0"/>
        <v>1374.0973128373778</v>
      </c>
      <c r="L9" s="5" t="s">
        <v>28</v>
      </c>
      <c r="M9" s="34">
        <f t="shared" si="1"/>
        <v>1374.0973128373778</v>
      </c>
      <c r="N9" s="11">
        <f t="shared" si="2"/>
        <v>7.7254549365611783E-2</v>
      </c>
      <c r="O9" s="34">
        <f t="shared" ref="O9:O45" si="3">O8+K9</f>
        <v>9708.9933821985778</v>
      </c>
      <c r="P9" s="11">
        <f t="shared" ref="P9:P45" si="4">P8+N9</f>
        <v>0.54585938093907549</v>
      </c>
    </row>
    <row r="10" spans="1:18" ht="26.1" customHeight="1" x14ac:dyDescent="0.2">
      <c r="A10" s="5">
        <v>4</v>
      </c>
      <c r="B10" s="5" t="s">
        <v>40</v>
      </c>
      <c r="C10" s="6" t="s">
        <v>24</v>
      </c>
      <c r="D10" s="6" t="s">
        <v>41</v>
      </c>
      <c r="E10" s="6" t="s">
        <v>32</v>
      </c>
      <c r="F10" s="7" t="s">
        <v>27</v>
      </c>
      <c r="G10" s="24" t="s">
        <v>42</v>
      </c>
      <c r="H10" s="5" t="s">
        <v>28</v>
      </c>
      <c r="I10" s="5" t="s">
        <v>43</v>
      </c>
      <c r="J10" s="5" t="s">
        <v>28</v>
      </c>
      <c r="K10" s="26">
        <f t="shared" si="0"/>
        <v>998.86213673457416</v>
      </c>
      <c r="L10" s="5" t="s">
        <v>28</v>
      </c>
      <c r="M10" s="34">
        <f t="shared" si="1"/>
        <v>998.86213673457416</v>
      </c>
      <c r="N10" s="11">
        <f t="shared" si="2"/>
        <v>5.6158063574449461E-2</v>
      </c>
      <c r="O10" s="34">
        <f t="shared" si="3"/>
        <v>10707.855518933153</v>
      </c>
      <c r="P10" s="11">
        <f t="shared" si="4"/>
        <v>0.6020174445135249</v>
      </c>
    </row>
    <row r="11" spans="1:18" ht="24" customHeight="1" x14ac:dyDescent="0.2">
      <c r="A11" s="5">
        <v>5</v>
      </c>
      <c r="B11" s="5" t="s">
        <v>44</v>
      </c>
      <c r="C11" s="6" t="s">
        <v>24</v>
      </c>
      <c r="D11" s="6" t="s">
        <v>45</v>
      </c>
      <c r="E11" s="6" t="s">
        <v>26</v>
      </c>
      <c r="F11" s="7" t="s">
        <v>27</v>
      </c>
      <c r="G11" s="24" t="s">
        <v>46</v>
      </c>
      <c r="H11" s="5" t="s">
        <v>28</v>
      </c>
      <c r="I11" s="5" t="s">
        <v>47</v>
      </c>
      <c r="J11" s="5" t="s">
        <v>28</v>
      </c>
      <c r="K11" s="26">
        <f t="shared" si="0"/>
        <v>945.14362002476912</v>
      </c>
      <c r="L11" s="5" t="s">
        <v>28</v>
      </c>
      <c r="M11" s="34">
        <f t="shared" si="1"/>
        <v>945.14362002476912</v>
      </c>
      <c r="N11" s="11">
        <f t="shared" si="2"/>
        <v>5.3137899163796673E-2</v>
      </c>
      <c r="O11" s="34">
        <f t="shared" si="3"/>
        <v>11652.999138957923</v>
      </c>
      <c r="P11" s="11">
        <f t="shared" si="4"/>
        <v>0.65515534367732153</v>
      </c>
    </row>
    <row r="12" spans="1:18" ht="26.1" customHeight="1" x14ac:dyDescent="0.2">
      <c r="A12" s="5">
        <v>6</v>
      </c>
      <c r="B12" s="5" t="s">
        <v>48</v>
      </c>
      <c r="C12" s="6" t="s">
        <v>24</v>
      </c>
      <c r="D12" s="6" t="s">
        <v>49</v>
      </c>
      <c r="E12" s="6" t="s">
        <v>32</v>
      </c>
      <c r="F12" s="7" t="s">
        <v>27</v>
      </c>
      <c r="G12" s="24" t="s">
        <v>50</v>
      </c>
      <c r="H12" s="5" t="s">
        <v>28</v>
      </c>
      <c r="I12" s="5" t="s">
        <v>51</v>
      </c>
      <c r="J12" s="5" t="s">
        <v>28</v>
      </c>
      <c r="K12" s="26">
        <f t="shared" si="0"/>
        <v>844.93453011685006</v>
      </c>
      <c r="L12" s="5" t="s">
        <v>28</v>
      </c>
      <c r="M12" s="34">
        <f t="shared" si="1"/>
        <v>844.93453011685006</v>
      </c>
      <c r="N12" s="11">
        <f t="shared" si="2"/>
        <v>4.7503940046891999E-2</v>
      </c>
      <c r="O12" s="34">
        <f t="shared" si="3"/>
        <v>12497.933669074773</v>
      </c>
      <c r="P12" s="11">
        <f t="shared" si="4"/>
        <v>0.70265928372421349</v>
      </c>
    </row>
    <row r="13" spans="1:18" ht="24" customHeight="1" x14ac:dyDescent="0.2">
      <c r="A13" s="5">
        <v>7</v>
      </c>
      <c r="B13" s="5" t="s">
        <v>52</v>
      </c>
      <c r="C13" s="6" t="s">
        <v>24</v>
      </c>
      <c r="D13" s="6" t="s">
        <v>53</v>
      </c>
      <c r="E13" s="6" t="s">
        <v>26</v>
      </c>
      <c r="F13" s="7" t="s">
        <v>27</v>
      </c>
      <c r="G13" s="24" t="s">
        <v>54</v>
      </c>
      <c r="H13" s="5" t="s">
        <v>28</v>
      </c>
      <c r="I13" s="5" t="s">
        <v>55</v>
      </c>
      <c r="J13" s="5" t="s">
        <v>28</v>
      </c>
      <c r="K13" s="26">
        <f t="shared" si="0"/>
        <v>816.31175012712993</v>
      </c>
      <c r="L13" s="5" t="s">
        <v>28</v>
      </c>
      <c r="M13" s="34">
        <f t="shared" si="1"/>
        <v>816.31175012712993</v>
      </c>
      <c r="N13" s="11">
        <f t="shared" si="2"/>
        <v>4.5894709063730485E-2</v>
      </c>
      <c r="O13" s="34">
        <f t="shared" si="3"/>
        <v>13314.245419201903</v>
      </c>
      <c r="P13" s="11">
        <f t="shared" si="4"/>
        <v>0.74855399278794399</v>
      </c>
    </row>
    <row r="14" spans="1:18" ht="26.1" customHeight="1" x14ac:dyDescent="0.2">
      <c r="A14" s="5">
        <v>8</v>
      </c>
      <c r="B14" s="5" t="s">
        <v>56</v>
      </c>
      <c r="C14" s="6" t="s">
        <v>24</v>
      </c>
      <c r="D14" s="6" t="s">
        <v>57</v>
      </c>
      <c r="E14" s="6" t="s">
        <v>32</v>
      </c>
      <c r="F14" s="7" t="s">
        <v>27</v>
      </c>
      <c r="G14" s="24" t="s">
        <v>58</v>
      </c>
      <c r="H14" s="5" t="s">
        <v>28</v>
      </c>
      <c r="I14" s="5" t="s">
        <v>59</v>
      </c>
      <c r="J14" s="5" t="s">
        <v>28</v>
      </c>
      <c r="K14" s="26">
        <f t="shared" si="0"/>
        <v>761.19646924807614</v>
      </c>
      <c r="L14" s="5" t="s">
        <v>28</v>
      </c>
      <c r="M14" s="34">
        <f t="shared" si="1"/>
        <v>761.19646924807614</v>
      </c>
      <c r="N14" s="11">
        <f t="shared" si="2"/>
        <v>4.2796015726882131E-2</v>
      </c>
      <c r="O14" s="34">
        <f t="shared" si="3"/>
        <v>14075.441888449979</v>
      </c>
      <c r="P14" s="11">
        <f t="shared" si="4"/>
        <v>0.79135000851482618</v>
      </c>
    </row>
    <row r="15" spans="1:18" ht="26.1" customHeight="1" x14ac:dyDescent="0.2">
      <c r="A15" s="8">
        <v>9</v>
      </c>
      <c r="B15" s="8" t="s">
        <v>60</v>
      </c>
      <c r="C15" s="9" t="s">
        <v>24</v>
      </c>
      <c r="D15" s="9" t="s">
        <v>61</v>
      </c>
      <c r="E15" s="9" t="s">
        <v>32</v>
      </c>
      <c r="F15" s="10" t="s">
        <v>27</v>
      </c>
      <c r="G15" s="25" t="s">
        <v>58</v>
      </c>
      <c r="H15" s="8" t="s">
        <v>28</v>
      </c>
      <c r="I15" s="8" t="s">
        <v>62</v>
      </c>
      <c r="J15" s="27" t="s">
        <v>28</v>
      </c>
      <c r="K15" s="28">
        <f t="shared" si="0"/>
        <v>563.63402684781204</v>
      </c>
      <c r="L15" s="27" t="s">
        <v>28</v>
      </c>
      <c r="M15" s="35">
        <f t="shared" si="1"/>
        <v>563.63402684781204</v>
      </c>
      <c r="N15" s="29">
        <f t="shared" si="2"/>
        <v>3.168865286646997E-2</v>
      </c>
      <c r="O15" s="35">
        <f t="shared" si="3"/>
        <v>14639.075915297792</v>
      </c>
      <c r="P15" s="29">
        <f t="shared" si="4"/>
        <v>0.82303866138129611</v>
      </c>
    </row>
    <row r="16" spans="1:18" ht="24" customHeight="1" x14ac:dyDescent="0.2">
      <c r="A16" s="8">
        <v>10</v>
      </c>
      <c r="B16" s="8" t="s">
        <v>63</v>
      </c>
      <c r="C16" s="9" t="s">
        <v>64</v>
      </c>
      <c r="D16" s="9" t="s">
        <v>206</v>
      </c>
      <c r="E16" s="9" t="s">
        <v>32</v>
      </c>
      <c r="F16" s="10" t="s">
        <v>65</v>
      </c>
      <c r="G16" s="25" t="s">
        <v>66</v>
      </c>
      <c r="H16" s="8" t="s">
        <v>28</v>
      </c>
      <c r="I16" s="8" t="s">
        <v>67</v>
      </c>
      <c r="J16" s="27" t="s">
        <v>28</v>
      </c>
      <c r="K16" s="28">
        <f t="shared" si="0"/>
        <v>549.27595086436099</v>
      </c>
      <c r="L16" s="27" t="s">
        <v>28</v>
      </c>
      <c r="M16" s="35">
        <f t="shared" si="1"/>
        <v>549.27595086436099</v>
      </c>
      <c r="N16" s="29">
        <f t="shared" si="2"/>
        <v>3.0881412593531599E-2</v>
      </c>
      <c r="O16" s="35">
        <f t="shared" si="3"/>
        <v>15188.351866162153</v>
      </c>
      <c r="P16" s="29">
        <f t="shared" si="4"/>
        <v>0.85392007397482772</v>
      </c>
    </row>
    <row r="17" spans="1:16" ht="24" customHeight="1" x14ac:dyDescent="0.2">
      <c r="A17" s="8">
        <v>11</v>
      </c>
      <c r="B17" s="8" t="s">
        <v>68</v>
      </c>
      <c r="C17" s="9" t="s">
        <v>24</v>
      </c>
      <c r="D17" s="9" t="s">
        <v>69</v>
      </c>
      <c r="E17" s="9" t="s">
        <v>26</v>
      </c>
      <c r="F17" s="10" t="s">
        <v>27</v>
      </c>
      <c r="G17" s="25" t="s">
        <v>70</v>
      </c>
      <c r="H17" s="8" t="s">
        <v>28</v>
      </c>
      <c r="I17" s="8" t="s">
        <v>71</v>
      </c>
      <c r="J17" s="27" t="s">
        <v>28</v>
      </c>
      <c r="K17" s="28">
        <f t="shared" si="0"/>
        <v>456.47138800263571</v>
      </c>
      <c r="L17" s="27" t="s">
        <v>28</v>
      </c>
      <c r="M17" s="35">
        <f t="shared" si="1"/>
        <v>456.47138800263571</v>
      </c>
      <c r="N17" s="29">
        <f t="shared" si="2"/>
        <v>2.5663751066961331E-2</v>
      </c>
      <c r="O17" s="35">
        <f t="shared" si="3"/>
        <v>15644.823254164789</v>
      </c>
      <c r="P17" s="29">
        <f t="shared" si="4"/>
        <v>0.879583825041789</v>
      </c>
    </row>
    <row r="18" spans="1:16" ht="39" customHeight="1" x14ac:dyDescent="0.2">
      <c r="A18" s="8">
        <v>12</v>
      </c>
      <c r="B18" s="8" t="s">
        <v>72</v>
      </c>
      <c r="C18" s="9" t="s">
        <v>64</v>
      </c>
      <c r="D18" s="9" t="s">
        <v>207</v>
      </c>
      <c r="E18" s="9" t="s">
        <v>73</v>
      </c>
      <c r="F18" s="10" t="s">
        <v>74</v>
      </c>
      <c r="G18" s="25" t="s">
        <v>75</v>
      </c>
      <c r="H18" s="8" t="s">
        <v>28</v>
      </c>
      <c r="I18" s="8" t="s">
        <v>76</v>
      </c>
      <c r="J18" s="27" t="s">
        <v>28</v>
      </c>
      <c r="K18" s="28">
        <f t="shared" si="0"/>
        <v>384.95456698138895</v>
      </c>
      <c r="L18" s="27" t="s">
        <v>28</v>
      </c>
      <c r="M18" s="35">
        <f t="shared" si="1"/>
        <v>384.95456698138895</v>
      </c>
      <c r="N18" s="29">
        <f t="shared" si="2"/>
        <v>2.1642929740523436E-2</v>
      </c>
      <c r="O18" s="35">
        <f t="shared" si="3"/>
        <v>16029.777821146177</v>
      </c>
      <c r="P18" s="29">
        <f t="shared" si="4"/>
        <v>0.9012267547823124</v>
      </c>
    </row>
    <row r="19" spans="1:16" ht="26.1" customHeight="1" x14ac:dyDescent="0.2">
      <c r="A19" s="8">
        <v>13</v>
      </c>
      <c r="B19" s="8" t="s">
        <v>77</v>
      </c>
      <c r="C19" s="9" t="s">
        <v>24</v>
      </c>
      <c r="D19" s="9" t="s">
        <v>78</v>
      </c>
      <c r="E19" s="9" t="s">
        <v>32</v>
      </c>
      <c r="F19" s="10" t="s">
        <v>27</v>
      </c>
      <c r="G19" s="25" t="s">
        <v>50</v>
      </c>
      <c r="H19" s="8" t="s">
        <v>28</v>
      </c>
      <c r="I19" s="8" t="s">
        <v>79</v>
      </c>
      <c r="J19" s="27" t="s">
        <v>28</v>
      </c>
      <c r="K19" s="28">
        <f t="shared" si="0"/>
        <v>384.52110352623117</v>
      </c>
      <c r="L19" s="27" t="s">
        <v>28</v>
      </c>
      <c r="M19" s="35">
        <f t="shared" si="1"/>
        <v>384.52110352623117</v>
      </c>
      <c r="N19" s="29">
        <f t="shared" si="2"/>
        <v>2.1618559542298153E-2</v>
      </c>
      <c r="O19" s="35">
        <f t="shared" si="3"/>
        <v>16414.29892467241</v>
      </c>
      <c r="P19" s="29">
        <f t="shared" si="4"/>
        <v>0.92284531432461059</v>
      </c>
    </row>
    <row r="20" spans="1:16" ht="24" customHeight="1" x14ac:dyDescent="0.2">
      <c r="A20" s="8">
        <v>14</v>
      </c>
      <c r="B20" s="17" t="s">
        <v>205</v>
      </c>
      <c r="C20" s="9" t="s">
        <v>80</v>
      </c>
      <c r="D20" s="9" t="s">
        <v>81</v>
      </c>
      <c r="E20" s="9" t="s">
        <v>82</v>
      </c>
      <c r="F20" s="10" t="s">
        <v>83</v>
      </c>
      <c r="G20" s="25" t="s">
        <v>84</v>
      </c>
      <c r="H20" s="8" t="s">
        <v>85</v>
      </c>
      <c r="I20" s="8" t="s">
        <v>86</v>
      </c>
      <c r="J20" s="27" t="s">
        <v>87</v>
      </c>
      <c r="K20" s="28">
        <f t="shared" si="0"/>
        <v>330.42755544586663</v>
      </c>
      <c r="L20" s="27" t="s">
        <v>88</v>
      </c>
      <c r="M20" s="35">
        <f t="shared" si="1"/>
        <v>330.42755544586663</v>
      </c>
      <c r="N20" s="29">
        <f t="shared" si="2"/>
        <v>1.8577310104216913E-2</v>
      </c>
      <c r="O20" s="35">
        <f t="shared" si="3"/>
        <v>16744.726480118276</v>
      </c>
      <c r="P20" s="29">
        <f t="shared" si="4"/>
        <v>0.94142262442882751</v>
      </c>
    </row>
    <row r="21" spans="1:16" ht="26.1" customHeight="1" x14ac:dyDescent="0.2">
      <c r="A21" s="38">
        <v>15</v>
      </c>
      <c r="B21" s="38" t="s">
        <v>89</v>
      </c>
      <c r="C21" s="39" t="s">
        <v>24</v>
      </c>
      <c r="D21" s="39" t="s">
        <v>90</v>
      </c>
      <c r="E21" s="39" t="s">
        <v>32</v>
      </c>
      <c r="F21" s="40" t="s">
        <v>91</v>
      </c>
      <c r="G21" s="41" t="s">
        <v>92</v>
      </c>
      <c r="H21" s="38" t="s">
        <v>28</v>
      </c>
      <c r="I21" s="38" t="s">
        <v>93</v>
      </c>
      <c r="J21" s="38" t="s">
        <v>28</v>
      </c>
      <c r="K21" s="42">
        <f t="shared" si="0"/>
        <v>237.37582940853227</v>
      </c>
      <c r="L21" s="38" t="s">
        <v>28</v>
      </c>
      <c r="M21" s="43">
        <f t="shared" si="1"/>
        <v>237.37582940853227</v>
      </c>
      <c r="N21" s="44">
        <f t="shared" si="2"/>
        <v>1.3345752560550136E-2</v>
      </c>
      <c r="O21" s="43">
        <f t="shared" si="3"/>
        <v>16982.102309526806</v>
      </c>
      <c r="P21" s="44">
        <f t="shared" si="4"/>
        <v>0.95476837698937767</v>
      </c>
    </row>
    <row r="22" spans="1:16" ht="26.1" customHeight="1" x14ac:dyDescent="0.2">
      <c r="A22" s="38">
        <v>16</v>
      </c>
      <c r="B22" s="38" t="s">
        <v>94</v>
      </c>
      <c r="C22" s="39" t="s">
        <v>80</v>
      </c>
      <c r="D22" s="39" t="s">
        <v>208</v>
      </c>
      <c r="E22" s="39" t="s">
        <v>82</v>
      </c>
      <c r="F22" s="40" t="s">
        <v>95</v>
      </c>
      <c r="G22" s="41" t="s">
        <v>96</v>
      </c>
      <c r="H22" s="38" t="s">
        <v>85</v>
      </c>
      <c r="I22" s="38" t="s">
        <v>97</v>
      </c>
      <c r="J22" s="38" t="s">
        <v>98</v>
      </c>
      <c r="K22" s="42">
        <f t="shared" si="0"/>
        <v>158.64114265265135</v>
      </c>
      <c r="L22" s="38" t="s">
        <v>88</v>
      </c>
      <c r="M22" s="43">
        <f t="shared" si="1"/>
        <v>158.64114265265135</v>
      </c>
      <c r="N22" s="44">
        <f t="shared" si="2"/>
        <v>8.9191281228615301E-3</v>
      </c>
      <c r="O22" s="43">
        <f t="shared" si="3"/>
        <v>17140.743452179457</v>
      </c>
      <c r="P22" s="44">
        <f t="shared" si="4"/>
        <v>0.96368750511223922</v>
      </c>
    </row>
    <row r="23" spans="1:16" ht="26.1" customHeight="1" x14ac:dyDescent="0.2">
      <c r="A23" s="38">
        <v>17</v>
      </c>
      <c r="B23" s="38" t="s">
        <v>99</v>
      </c>
      <c r="C23" s="39" t="s">
        <v>24</v>
      </c>
      <c r="D23" s="39" t="s">
        <v>100</v>
      </c>
      <c r="E23" s="39" t="s">
        <v>32</v>
      </c>
      <c r="F23" s="40" t="s">
        <v>101</v>
      </c>
      <c r="G23" s="41" t="s">
        <v>102</v>
      </c>
      <c r="H23" s="38" t="s">
        <v>28</v>
      </c>
      <c r="I23" s="38" t="s">
        <v>103</v>
      </c>
      <c r="J23" s="38" t="s">
        <v>28</v>
      </c>
      <c r="K23" s="42">
        <f t="shared" si="0"/>
        <v>130.35328901548388</v>
      </c>
      <c r="L23" s="38" t="s">
        <v>28</v>
      </c>
      <c r="M23" s="43">
        <f t="shared" si="1"/>
        <v>130.35328901548388</v>
      </c>
      <c r="N23" s="44">
        <f t="shared" si="2"/>
        <v>7.3287273813396753E-3</v>
      </c>
      <c r="O23" s="43">
        <f t="shared" si="3"/>
        <v>17271.096741194942</v>
      </c>
      <c r="P23" s="44">
        <f t="shared" si="4"/>
        <v>0.97101623249357893</v>
      </c>
    </row>
    <row r="24" spans="1:16" ht="51.95" customHeight="1" x14ac:dyDescent="0.2">
      <c r="A24" s="38">
        <v>18</v>
      </c>
      <c r="B24" s="38" t="s">
        <v>104</v>
      </c>
      <c r="C24" s="39" t="s">
        <v>24</v>
      </c>
      <c r="D24" s="39" t="s">
        <v>105</v>
      </c>
      <c r="E24" s="39" t="s">
        <v>106</v>
      </c>
      <c r="F24" s="40" t="s">
        <v>83</v>
      </c>
      <c r="G24" s="41" t="s">
        <v>107</v>
      </c>
      <c r="H24" s="38" t="s">
        <v>28</v>
      </c>
      <c r="I24" s="38" t="s">
        <v>108</v>
      </c>
      <c r="J24" s="38" t="s">
        <v>28</v>
      </c>
      <c r="K24" s="42">
        <f t="shared" si="0"/>
        <v>123.4272992468197</v>
      </c>
      <c r="L24" s="38" t="s">
        <v>28</v>
      </c>
      <c r="M24" s="43">
        <f t="shared" si="1"/>
        <v>123.4272992468197</v>
      </c>
      <c r="N24" s="44">
        <f t="shared" si="2"/>
        <v>6.9393341313200435E-3</v>
      </c>
      <c r="O24" s="43">
        <f t="shared" si="3"/>
        <v>17394.524040441764</v>
      </c>
      <c r="P24" s="44">
        <f t="shared" si="4"/>
        <v>0.97795556662489902</v>
      </c>
    </row>
    <row r="25" spans="1:16" ht="26.1" customHeight="1" x14ac:dyDescent="0.2">
      <c r="A25" s="38">
        <v>19</v>
      </c>
      <c r="B25" s="38" t="s">
        <v>109</v>
      </c>
      <c r="C25" s="39" t="s">
        <v>24</v>
      </c>
      <c r="D25" s="39" t="s">
        <v>110</v>
      </c>
      <c r="E25" s="39" t="s">
        <v>32</v>
      </c>
      <c r="F25" s="40" t="s">
        <v>27</v>
      </c>
      <c r="G25" s="41" t="s">
        <v>111</v>
      </c>
      <c r="H25" s="38" t="s">
        <v>28</v>
      </c>
      <c r="I25" s="38" t="s">
        <v>112</v>
      </c>
      <c r="J25" s="38" t="s">
        <v>28</v>
      </c>
      <c r="K25" s="42">
        <f t="shared" si="0"/>
        <v>74.978893320317695</v>
      </c>
      <c r="L25" s="38" t="s">
        <v>28</v>
      </c>
      <c r="M25" s="43">
        <f t="shared" si="1"/>
        <v>74.978893320317695</v>
      </c>
      <c r="N25" s="44">
        <f t="shared" si="2"/>
        <v>4.2154660818254225E-3</v>
      </c>
      <c r="O25" s="43">
        <f t="shared" si="3"/>
        <v>17469.50293376208</v>
      </c>
      <c r="P25" s="44">
        <f t="shared" si="4"/>
        <v>0.98217103270672446</v>
      </c>
    </row>
    <row r="26" spans="1:16" ht="24" customHeight="1" x14ac:dyDescent="0.2">
      <c r="A26" s="38">
        <v>20</v>
      </c>
      <c r="B26" s="38" t="s">
        <v>113</v>
      </c>
      <c r="C26" s="39" t="s">
        <v>64</v>
      </c>
      <c r="D26" s="39" t="s">
        <v>209</v>
      </c>
      <c r="E26" s="39" t="s">
        <v>32</v>
      </c>
      <c r="F26" s="40" t="s">
        <v>114</v>
      </c>
      <c r="G26" s="41" t="s">
        <v>115</v>
      </c>
      <c r="H26" s="38" t="s">
        <v>28</v>
      </c>
      <c r="I26" s="38" t="s">
        <v>116</v>
      </c>
      <c r="J26" s="38" t="s">
        <v>28</v>
      </c>
      <c r="K26" s="42">
        <f t="shared" si="0"/>
        <v>48.615351296260975</v>
      </c>
      <c r="L26" s="38" t="s">
        <v>28</v>
      </c>
      <c r="M26" s="43">
        <f t="shared" si="1"/>
        <v>48.615351296260975</v>
      </c>
      <c r="N26" s="44">
        <f t="shared" si="2"/>
        <v>2.7332540581774941E-3</v>
      </c>
      <c r="O26" s="43">
        <f t="shared" si="3"/>
        <v>17518.118285058339</v>
      </c>
      <c r="P26" s="44">
        <f t="shared" si="4"/>
        <v>0.98490428676490194</v>
      </c>
    </row>
    <row r="27" spans="1:16" ht="26.1" customHeight="1" x14ac:dyDescent="0.2">
      <c r="A27" s="38">
        <v>21</v>
      </c>
      <c r="B27" s="38" t="s">
        <v>117</v>
      </c>
      <c r="C27" s="39" t="s">
        <v>24</v>
      </c>
      <c r="D27" s="39" t="s">
        <v>118</v>
      </c>
      <c r="E27" s="39" t="s">
        <v>26</v>
      </c>
      <c r="F27" s="40" t="s">
        <v>27</v>
      </c>
      <c r="G27" s="41" t="s">
        <v>119</v>
      </c>
      <c r="H27" s="38" t="s">
        <v>28</v>
      </c>
      <c r="I27" s="38" t="s">
        <v>120</v>
      </c>
      <c r="J27" s="38" t="s">
        <v>28</v>
      </c>
      <c r="K27" s="42">
        <f t="shared" si="0"/>
        <v>46.107214649101842</v>
      </c>
      <c r="L27" s="38" t="s">
        <v>28</v>
      </c>
      <c r="M27" s="43">
        <f t="shared" si="1"/>
        <v>46.107214649101842</v>
      </c>
      <c r="N27" s="44">
        <f t="shared" si="2"/>
        <v>2.592241507891991E-3</v>
      </c>
      <c r="O27" s="43">
        <f t="shared" si="3"/>
        <v>17564.225499707441</v>
      </c>
      <c r="P27" s="44">
        <f t="shared" si="4"/>
        <v>0.98749652827279388</v>
      </c>
    </row>
    <row r="28" spans="1:16" ht="65.099999999999994" customHeight="1" x14ac:dyDescent="0.2">
      <c r="A28" s="38">
        <v>22</v>
      </c>
      <c r="B28" s="38" t="s">
        <v>121</v>
      </c>
      <c r="C28" s="39" t="s">
        <v>24</v>
      </c>
      <c r="D28" s="39" t="s">
        <v>122</v>
      </c>
      <c r="E28" s="39" t="s">
        <v>106</v>
      </c>
      <c r="F28" s="40" t="s">
        <v>83</v>
      </c>
      <c r="G28" s="41" t="s">
        <v>123</v>
      </c>
      <c r="H28" s="38" t="s">
        <v>28</v>
      </c>
      <c r="I28" s="38" t="s">
        <v>124</v>
      </c>
      <c r="J28" s="38" t="s">
        <v>28</v>
      </c>
      <c r="K28" s="42">
        <f t="shared" si="0"/>
        <v>38.484023096609604</v>
      </c>
      <c r="L28" s="38" t="s">
        <v>28</v>
      </c>
      <c r="M28" s="43">
        <f t="shared" si="1"/>
        <v>38.484023096609604</v>
      </c>
      <c r="N28" s="44">
        <f t="shared" si="2"/>
        <v>2.1636501536890992E-3</v>
      </c>
      <c r="O28" s="43">
        <f t="shared" si="3"/>
        <v>17602.709522804053</v>
      </c>
      <c r="P28" s="44">
        <f t="shared" si="4"/>
        <v>0.98966017842648302</v>
      </c>
    </row>
    <row r="29" spans="1:16" ht="24" customHeight="1" x14ac:dyDescent="0.2">
      <c r="A29" s="38">
        <v>23</v>
      </c>
      <c r="B29" s="38" t="s">
        <v>125</v>
      </c>
      <c r="C29" s="39" t="s">
        <v>24</v>
      </c>
      <c r="D29" s="39" t="s">
        <v>126</v>
      </c>
      <c r="E29" s="39" t="s">
        <v>26</v>
      </c>
      <c r="F29" s="40" t="s">
        <v>27</v>
      </c>
      <c r="G29" s="41" t="s">
        <v>127</v>
      </c>
      <c r="H29" s="38" t="s">
        <v>28</v>
      </c>
      <c r="I29" s="38" t="s">
        <v>128</v>
      </c>
      <c r="J29" s="38" t="s">
        <v>28</v>
      </c>
      <c r="K29" s="42">
        <f t="shared" si="0"/>
        <v>34.639852481464409</v>
      </c>
      <c r="L29" s="38" t="s">
        <v>28</v>
      </c>
      <c r="M29" s="43">
        <f t="shared" si="1"/>
        <v>34.639852481464409</v>
      </c>
      <c r="N29" s="44">
        <f t="shared" si="2"/>
        <v>1.9475230528039848E-3</v>
      </c>
      <c r="O29" s="43">
        <f t="shared" si="3"/>
        <v>17637.349375285517</v>
      </c>
      <c r="P29" s="44">
        <f t="shared" si="4"/>
        <v>0.99160770147928701</v>
      </c>
    </row>
    <row r="30" spans="1:16" ht="26.1" customHeight="1" x14ac:dyDescent="0.2">
      <c r="A30" s="38">
        <v>24</v>
      </c>
      <c r="B30" s="38" t="s">
        <v>129</v>
      </c>
      <c r="C30" s="39" t="s">
        <v>24</v>
      </c>
      <c r="D30" s="39" t="s">
        <v>130</v>
      </c>
      <c r="E30" s="39" t="s">
        <v>32</v>
      </c>
      <c r="F30" s="40" t="s">
        <v>27</v>
      </c>
      <c r="G30" s="41" t="s">
        <v>131</v>
      </c>
      <c r="H30" s="38" t="s">
        <v>28</v>
      </c>
      <c r="I30" s="38" t="s">
        <v>132</v>
      </c>
      <c r="J30" s="38" t="s">
        <v>28</v>
      </c>
      <c r="K30" s="42">
        <f t="shared" si="0"/>
        <v>34.59947805525637</v>
      </c>
      <c r="L30" s="38" t="s">
        <v>28</v>
      </c>
      <c r="M30" s="43">
        <f t="shared" si="1"/>
        <v>34.59947805525637</v>
      </c>
      <c r="N30" s="44">
        <f t="shared" si="2"/>
        <v>1.945253120337443E-3</v>
      </c>
      <c r="O30" s="43">
        <f t="shared" si="3"/>
        <v>17671.948853340775</v>
      </c>
      <c r="P30" s="44">
        <f t="shared" si="4"/>
        <v>0.99355295459962445</v>
      </c>
    </row>
    <row r="31" spans="1:16" ht="24" customHeight="1" x14ac:dyDescent="0.2">
      <c r="A31" s="38">
        <v>25</v>
      </c>
      <c r="B31" s="38" t="s">
        <v>133</v>
      </c>
      <c r="C31" s="39" t="s">
        <v>24</v>
      </c>
      <c r="D31" s="39" t="s">
        <v>134</v>
      </c>
      <c r="E31" s="39" t="s">
        <v>32</v>
      </c>
      <c r="F31" s="40" t="s">
        <v>91</v>
      </c>
      <c r="G31" s="41" t="s">
        <v>135</v>
      </c>
      <c r="H31" s="38" t="s">
        <v>28</v>
      </c>
      <c r="I31" s="38" t="s">
        <v>136</v>
      </c>
      <c r="J31" s="38" t="s">
        <v>28</v>
      </c>
      <c r="K31" s="42">
        <f t="shared" si="0"/>
        <v>32.746679435343161</v>
      </c>
      <c r="L31" s="38" t="s">
        <v>28</v>
      </c>
      <c r="M31" s="43">
        <f t="shared" si="1"/>
        <v>32.746679435343161</v>
      </c>
      <c r="N31" s="44">
        <f t="shared" si="2"/>
        <v>1.8410850085819094E-3</v>
      </c>
      <c r="O31" s="43">
        <f t="shared" si="3"/>
        <v>17704.695532776117</v>
      </c>
      <c r="P31" s="44">
        <f t="shared" si="4"/>
        <v>0.99539403960820638</v>
      </c>
    </row>
    <row r="32" spans="1:16" ht="26.1" customHeight="1" x14ac:dyDescent="0.2">
      <c r="A32" s="38">
        <v>26</v>
      </c>
      <c r="B32" s="38" t="s">
        <v>137</v>
      </c>
      <c r="C32" s="39" t="s">
        <v>24</v>
      </c>
      <c r="D32" s="39" t="s">
        <v>138</v>
      </c>
      <c r="E32" s="39" t="s">
        <v>32</v>
      </c>
      <c r="F32" s="40" t="s">
        <v>27</v>
      </c>
      <c r="G32" s="41" t="s">
        <v>111</v>
      </c>
      <c r="H32" s="38" t="s">
        <v>28</v>
      </c>
      <c r="I32" s="38" t="s">
        <v>139</v>
      </c>
      <c r="J32" s="38" t="s">
        <v>28</v>
      </c>
      <c r="K32" s="42">
        <f t="shared" si="0"/>
        <v>25.409513847440994</v>
      </c>
      <c r="L32" s="38" t="s">
        <v>28</v>
      </c>
      <c r="M32" s="43">
        <f t="shared" si="1"/>
        <v>25.409513847440994</v>
      </c>
      <c r="N32" s="44">
        <f t="shared" si="2"/>
        <v>1.4285746166186153E-3</v>
      </c>
      <c r="O32" s="43">
        <f t="shared" si="3"/>
        <v>17730.105046623557</v>
      </c>
      <c r="P32" s="44">
        <f t="shared" si="4"/>
        <v>0.99682261422482499</v>
      </c>
    </row>
    <row r="33" spans="1:16" ht="26.1" customHeight="1" x14ac:dyDescent="0.2">
      <c r="A33" s="38">
        <v>27</v>
      </c>
      <c r="B33" s="38" t="s">
        <v>140</v>
      </c>
      <c r="C33" s="39" t="s">
        <v>24</v>
      </c>
      <c r="D33" s="39" t="s">
        <v>141</v>
      </c>
      <c r="E33" s="39" t="s">
        <v>26</v>
      </c>
      <c r="F33" s="40" t="s">
        <v>27</v>
      </c>
      <c r="G33" s="41" t="s">
        <v>142</v>
      </c>
      <c r="H33" s="38" t="s">
        <v>28</v>
      </c>
      <c r="I33" s="38" t="s">
        <v>143</v>
      </c>
      <c r="J33" s="38" t="s">
        <v>28</v>
      </c>
      <c r="K33" s="42">
        <f t="shared" si="0"/>
        <v>22.746600913707699</v>
      </c>
      <c r="L33" s="38" t="s">
        <v>28</v>
      </c>
      <c r="M33" s="43">
        <f t="shared" si="1"/>
        <v>22.746600913707699</v>
      </c>
      <c r="N33" s="44">
        <f t="shared" si="2"/>
        <v>1.2788602282900125E-3</v>
      </c>
      <c r="O33" s="43">
        <f t="shared" si="3"/>
        <v>17752.851647537263</v>
      </c>
      <c r="P33" s="44">
        <f t="shared" si="4"/>
        <v>0.99810147445311503</v>
      </c>
    </row>
    <row r="34" spans="1:16" ht="24" customHeight="1" x14ac:dyDescent="0.2">
      <c r="A34" s="38">
        <v>28</v>
      </c>
      <c r="B34" s="38" t="s">
        <v>144</v>
      </c>
      <c r="C34" s="39" t="s">
        <v>24</v>
      </c>
      <c r="D34" s="39" t="s">
        <v>145</v>
      </c>
      <c r="E34" s="39" t="s">
        <v>26</v>
      </c>
      <c r="F34" s="40" t="s">
        <v>27</v>
      </c>
      <c r="G34" s="41" t="s">
        <v>146</v>
      </c>
      <c r="H34" s="38" t="s">
        <v>28</v>
      </c>
      <c r="I34" s="38" t="s">
        <v>147</v>
      </c>
      <c r="J34" s="38" t="s">
        <v>28</v>
      </c>
      <c r="K34" s="42">
        <f t="shared" si="0"/>
        <v>21.629631289315427</v>
      </c>
      <c r="L34" s="38" t="s">
        <v>28</v>
      </c>
      <c r="M34" s="43">
        <f t="shared" si="1"/>
        <v>21.629631289315427</v>
      </c>
      <c r="N34" s="44">
        <f t="shared" si="2"/>
        <v>1.2160619212259231E-3</v>
      </c>
      <c r="O34" s="43">
        <f t="shared" si="3"/>
        <v>17774.481278826577</v>
      </c>
      <c r="P34" s="44">
        <f t="shared" si="4"/>
        <v>0.99931753637434095</v>
      </c>
    </row>
    <row r="35" spans="1:16" ht="26.1" customHeight="1" x14ac:dyDescent="0.2">
      <c r="A35" s="38">
        <v>29</v>
      </c>
      <c r="B35" s="38" t="s">
        <v>148</v>
      </c>
      <c r="C35" s="39" t="s">
        <v>24</v>
      </c>
      <c r="D35" s="39" t="s">
        <v>149</v>
      </c>
      <c r="E35" s="39" t="s">
        <v>32</v>
      </c>
      <c r="F35" s="40" t="s">
        <v>27</v>
      </c>
      <c r="G35" s="41" t="s">
        <v>150</v>
      </c>
      <c r="H35" s="38" t="s">
        <v>28</v>
      </c>
      <c r="I35" s="38" t="s">
        <v>151</v>
      </c>
      <c r="J35" s="38" t="s">
        <v>28</v>
      </c>
      <c r="K35" s="42">
        <f t="shared" si="0"/>
        <v>9.2783099808169069</v>
      </c>
      <c r="L35" s="38" t="s">
        <v>28</v>
      </c>
      <c r="M35" s="43">
        <f t="shared" si="1"/>
        <v>9.2783099808169069</v>
      </c>
      <c r="N35" s="44">
        <f t="shared" si="2"/>
        <v>5.2164548299884453E-4</v>
      </c>
      <c r="O35" s="43">
        <f t="shared" si="3"/>
        <v>17783.759588807396</v>
      </c>
      <c r="P35" s="44">
        <f t="shared" si="4"/>
        <v>0.99983918185733978</v>
      </c>
    </row>
    <row r="36" spans="1:16" ht="24" customHeight="1" x14ac:dyDescent="0.2">
      <c r="A36" s="38">
        <v>30</v>
      </c>
      <c r="B36" s="38" t="s">
        <v>152</v>
      </c>
      <c r="C36" s="39" t="s">
        <v>24</v>
      </c>
      <c r="D36" s="39" t="s">
        <v>153</v>
      </c>
      <c r="E36" s="39" t="s">
        <v>26</v>
      </c>
      <c r="F36" s="40" t="s">
        <v>27</v>
      </c>
      <c r="G36" s="41" t="s">
        <v>154</v>
      </c>
      <c r="H36" s="38" t="s">
        <v>28</v>
      </c>
      <c r="I36" s="38" t="s">
        <v>155</v>
      </c>
      <c r="J36" s="38" t="s">
        <v>28</v>
      </c>
      <c r="K36" s="42">
        <f t="shared" si="0"/>
        <v>8.7798475086593637</v>
      </c>
      <c r="L36" s="38" t="s">
        <v>28</v>
      </c>
      <c r="M36" s="43">
        <f t="shared" si="1"/>
        <v>8.7798475086593637</v>
      </c>
      <c r="N36" s="44">
        <f t="shared" si="2"/>
        <v>4.9362090766314024E-4</v>
      </c>
      <c r="O36" s="43">
        <f t="shared" si="3"/>
        <v>17792.539436316056</v>
      </c>
      <c r="P36" s="44">
        <f t="shared" si="4"/>
        <v>1.0003328027650029</v>
      </c>
    </row>
    <row r="37" spans="1:16" ht="26.1" customHeight="1" x14ac:dyDescent="0.2">
      <c r="A37" s="38">
        <v>31</v>
      </c>
      <c r="B37" s="38" t="s">
        <v>156</v>
      </c>
      <c r="C37" s="39" t="s">
        <v>24</v>
      </c>
      <c r="D37" s="39" t="s">
        <v>157</v>
      </c>
      <c r="E37" s="39" t="s">
        <v>32</v>
      </c>
      <c r="F37" s="40" t="s">
        <v>27</v>
      </c>
      <c r="G37" s="41" t="s">
        <v>42</v>
      </c>
      <c r="H37" s="38" t="s">
        <v>28</v>
      </c>
      <c r="I37" s="38" t="s">
        <v>158</v>
      </c>
      <c r="J37" s="38" t="s">
        <v>28</v>
      </c>
      <c r="K37" s="42">
        <f t="shared" si="0"/>
        <v>5.9104268445832799</v>
      </c>
      <c r="L37" s="38" t="s">
        <v>28</v>
      </c>
      <c r="M37" s="43">
        <f t="shared" si="1"/>
        <v>5.9104268445832799</v>
      </c>
      <c r="N37" s="44">
        <f t="shared" si="2"/>
        <v>3.3229623416834004E-4</v>
      </c>
      <c r="O37" s="43">
        <f t="shared" si="3"/>
        <v>17798.44986316064</v>
      </c>
      <c r="P37" s="44">
        <f t="shared" si="4"/>
        <v>1.0006650989991712</v>
      </c>
    </row>
    <row r="38" spans="1:16" ht="26.1" customHeight="1" x14ac:dyDescent="0.2">
      <c r="A38" s="38">
        <v>32</v>
      </c>
      <c r="B38" s="38" t="s">
        <v>159</v>
      </c>
      <c r="C38" s="39" t="s">
        <v>24</v>
      </c>
      <c r="D38" s="39" t="s">
        <v>160</v>
      </c>
      <c r="E38" s="39" t="s">
        <v>32</v>
      </c>
      <c r="F38" s="40" t="s">
        <v>27</v>
      </c>
      <c r="G38" s="41" t="s">
        <v>161</v>
      </c>
      <c r="H38" s="38" t="s">
        <v>28</v>
      </c>
      <c r="I38" s="38" t="s">
        <v>162</v>
      </c>
      <c r="J38" s="38" t="s">
        <v>28</v>
      </c>
      <c r="K38" s="42">
        <f t="shared" si="0"/>
        <v>2.5212879541871867</v>
      </c>
      <c r="L38" s="38" t="s">
        <v>28</v>
      </c>
      <c r="M38" s="43">
        <f t="shared" si="1"/>
        <v>2.5212879541871867</v>
      </c>
      <c r="N38" s="44">
        <f t="shared" si="2"/>
        <v>1.4175194355010601E-4</v>
      </c>
      <c r="O38" s="43">
        <f t="shared" si="3"/>
        <v>17800.971151114827</v>
      </c>
      <c r="P38" s="44">
        <f t="shared" si="4"/>
        <v>1.0008068509427213</v>
      </c>
    </row>
    <row r="39" spans="1:16" ht="24" customHeight="1" x14ac:dyDescent="0.2">
      <c r="A39" s="38">
        <v>33</v>
      </c>
      <c r="B39" s="38" t="s">
        <v>163</v>
      </c>
      <c r="C39" s="39" t="s">
        <v>24</v>
      </c>
      <c r="D39" s="39" t="s">
        <v>164</v>
      </c>
      <c r="E39" s="39" t="s">
        <v>32</v>
      </c>
      <c r="F39" s="40" t="s">
        <v>165</v>
      </c>
      <c r="G39" s="41" t="s">
        <v>166</v>
      </c>
      <c r="H39" s="38" t="s">
        <v>28</v>
      </c>
      <c r="I39" s="38" t="s">
        <v>167</v>
      </c>
      <c r="J39" s="38" t="s">
        <v>28</v>
      </c>
      <c r="K39" s="42">
        <f t="shared" si="0"/>
        <v>2.4767071712309709</v>
      </c>
      <c r="L39" s="38" t="s">
        <v>28</v>
      </c>
      <c r="M39" s="43">
        <f t="shared" si="1"/>
        <v>2.4767071712309709</v>
      </c>
      <c r="N39" s="44">
        <f t="shared" si="2"/>
        <v>1.3924552114066477E-4</v>
      </c>
      <c r="O39" s="43">
        <f t="shared" si="3"/>
        <v>17803.447858286057</v>
      </c>
      <c r="P39" s="44">
        <f t="shared" si="4"/>
        <v>1.0009460964638619</v>
      </c>
    </row>
    <row r="40" spans="1:16" ht="26.1" customHeight="1" x14ac:dyDescent="0.2">
      <c r="A40" s="38">
        <v>34</v>
      </c>
      <c r="B40" s="38" t="s">
        <v>168</v>
      </c>
      <c r="C40" s="39" t="s">
        <v>24</v>
      </c>
      <c r="D40" s="39" t="s">
        <v>169</v>
      </c>
      <c r="E40" s="39" t="s">
        <v>32</v>
      </c>
      <c r="F40" s="40" t="s">
        <v>27</v>
      </c>
      <c r="G40" s="41" t="s">
        <v>161</v>
      </c>
      <c r="H40" s="38" t="s">
        <v>28</v>
      </c>
      <c r="I40" s="38" t="s">
        <v>170</v>
      </c>
      <c r="J40" s="38" t="s">
        <v>28</v>
      </c>
      <c r="K40" s="42">
        <f t="shared" si="0"/>
        <v>2.2162934436000268</v>
      </c>
      <c r="L40" s="38" t="s">
        <v>28</v>
      </c>
      <c r="M40" s="43">
        <f t="shared" si="1"/>
        <v>2.2162934436000268</v>
      </c>
      <c r="N40" s="44">
        <f t="shared" si="2"/>
        <v>1.246045310238835E-4</v>
      </c>
      <c r="O40" s="43">
        <f t="shared" si="3"/>
        <v>17805.664151729656</v>
      </c>
      <c r="P40" s="44">
        <f t="shared" si="4"/>
        <v>1.0010707009948858</v>
      </c>
    </row>
    <row r="41" spans="1:16" ht="26.1" customHeight="1" x14ac:dyDescent="0.2">
      <c r="A41" s="38">
        <v>35</v>
      </c>
      <c r="B41" s="38" t="s">
        <v>171</v>
      </c>
      <c r="C41" s="39" t="s">
        <v>24</v>
      </c>
      <c r="D41" s="39" t="s">
        <v>172</v>
      </c>
      <c r="E41" s="39" t="s">
        <v>32</v>
      </c>
      <c r="F41" s="40" t="s">
        <v>165</v>
      </c>
      <c r="G41" s="41" t="s">
        <v>173</v>
      </c>
      <c r="H41" s="38" t="s">
        <v>28</v>
      </c>
      <c r="I41" s="38" t="s">
        <v>174</v>
      </c>
      <c r="J41" s="38" t="s">
        <v>28</v>
      </c>
      <c r="K41" s="42">
        <f t="shared" si="0"/>
        <v>1.550279891659281</v>
      </c>
      <c r="L41" s="38" t="s">
        <v>28</v>
      </c>
      <c r="M41" s="43">
        <f t="shared" si="1"/>
        <v>1.550279891659281</v>
      </c>
      <c r="N41" s="44">
        <f t="shared" si="2"/>
        <v>8.7159892754175961E-5</v>
      </c>
      <c r="O41" s="43">
        <f t="shared" si="3"/>
        <v>17807.214431621316</v>
      </c>
      <c r="P41" s="44">
        <f t="shared" si="4"/>
        <v>1.0011578608876399</v>
      </c>
    </row>
    <row r="42" spans="1:16" ht="26.1" customHeight="1" x14ac:dyDescent="0.2">
      <c r="A42" s="38">
        <v>36</v>
      </c>
      <c r="B42" s="38" t="s">
        <v>175</v>
      </c>
      <c r="C42" s="39" t="s">
        <v>24</v>
      </c>
      <c r="D42" s="39" t="s">
        <v>176</v>
      </c>
      <c r="E42" s="39" t="s">
        <v>32</v>
      </c>
      <c r="F42" s="40" t="s">
        <v>27</v>
      </c>
      <c r="G42" s="41" t="s">
        <v>177</v>
      </c>
      <c r="H42" s="38" t="s">
        <v>28</v>
      </c>
      <c r="I42" s="38" t="s">
        <v>178</v>
      </c>
      <c r="J42" s="38" t="s">
        <v>28</v>
      </c>
      <c r="K42" s="42">
        <f t="shared" si="0"/>
        <v>0.61765609775524155</v>
      </c>
      <c r="L42" s="38" t="s">
        <v>28</v>
      </c>
      <c r="M42" s="43">
        <f t="shared" si="1"/>
        <v>0.61765609775524155</v>
      </c>
      <c r="N42" s="44">
        <f t="shared" si="2"/>
        <v>3.4725883712320921E-5</v>
      </c>
      <c r="O42" s="43">
        <f t="shared" si="3"/>
        <v>17807.832087719071</v>
      </c>
      <c r="P42" s="44">
        <f t="shared" si="4"/>
        <v>1.0011925867713523</v>
      </c>
    </row>
    <row r="43" spans="1:16" ht="26.1" customHeight="1" x14ac:dyDescent="0.2">
      <c r="A43" s="38">
        <v>37</v>
      </c>
      <c r="B43" s="38" t="s">
        <v>179</v>
      </c>
      <c r="C43" s="39" t="s">
        <v>24</v>
      </c>
      <c r="D43" s="39" t="s">
        <v>180</v>
      </c>
      <c r="E43" s="39" t="s">
        <v>32</v>
      </c>
      <c r="F43" s="40" t="s">
        <v>27</v>
      </c>
      <c r="G43" s="41" t="s">
        <v>177</v>
      </c>
      <c r="H43" s="38" t="s">
        <v>28</v>
      </c>
      <c r="I43" s="38" t="s">
        <v>181</v>
      </c>
      <c r="J43" s="38" t="s">
        <v>28</v>
      </c>
      <c r="K43" s="42">
        <f t="shared" si="0"/>
        <v>0.43767683748219105</v>
      </c>
      <c r="L43" s="38" t="s">
        <v>28</v>
      </c>
      <c r="M43" s="43">
        <f t="shared" si="1"/>
        <v>0.43767683748219105</v>
      </c>
      <c r="N43" s="44">
        <f t="shared" si="2"/>
        <v>2.460708316038635E-5</v>
      </c>
      <c r="O43" s="43">
        <f t="shared" si="3"/>
        <v>17808.269764556553</v>
      </c>
      <c r="P43" s="44">
        <f t="shared" si="4"/>
        <v>1.0012171938545127</v>
      </c>
    </row>
    <row r="44" spans="1:16" ht="26.1" customHeight="1" x14ac:dyDescent="0.2">
      <c r="A44" s="38">
        <v>38</v>
      </c>
      <c r="B44" s="38" t="s">
        <v>182</v>
      </c>
      <c r="C44" s="39" t="s">
        <v>24</v>
      </c>
      <c r="D44" s="39" t="s">
        <v>183</v>
      </c>
      <c r="E44" s="39" t="s">
        <v>32</v>
      </c>
      <c r="F44" s="40" t="s">
        <v>27</v>
      </c>
      <c r="G44" s="41" t="s">
        <v>131</v>
      </c>
      <c r="H44" s="38" t="s">
        <v>28</v>
      </c>
      <c r="I44" s="38" t="s">
        <v>158</v>
      </c>
      <c r="J44" s="38" t="s">
        <v>28</v>
      </c>
      <c r="K44" s="42">
        <f t="shared" si="0"/>
        <v>0.32036553754867003</v>
      </c>
      <c r="L44" s="38" t="s">
        <v>28</v>
      </c>
      <c r="M44" s="43">
        <f t="shared" si="1"/>
        <v>0.32036553754867003</v>
      </c>
      <c r="N44" s="44">
        <f t="shared" si="2"/>
        <v>1.8011602966087434E-5</v>
      </c>
      <c r="O44" s="43">
        <f t="shared" si="3"/>
        <v>17808.5901300941</v>
      </c>
      <c r="P44" s="44">
        <f t="shared" si="4"/>
        <v>1.0012352054574787</v>
      </c>
    </row>
    <row r="45" spans="1:16" ht="26.1" customHeight="1" x14ac:dyDescent="0.2">
      <c r="A45" s="38">
        <v>39</v>
      </c>
      <c r="B45" s="38" t="s">
        <v>184</v>
      </c>
      <c r="C45" s="39" t="s">
        <v>24</v>
      </c>
      <c r="D45" s="39" t="s">
        <v>185</v>
      </c>
      <c r="E45" s="39" t="s">
        <v>32</v>
      </c>
      <c r="F45" s="40" t="s">
        <v>27</v>
      </c>
      <c r="G45" s="41" t="s">
        <v>150</v>
      </c>
      <c r="H45" s="38" t="s">
        <v>28</v>
      </c>
      <c r="I45" s="38" t="s">
        <v>158</v>
      </c>
      <c r="J45" s="38" t="s">
        <v>28</v>
      </c>
      <c r="K45" s="42">
        <f t="shared" si="0"/>
        <v>9.9766773987278567E-2</v>
      </c>
      <c r="L45" s="38" t="s">
        <v>28</v>
      </c>
      <c r="M45" s="43">
        <f t="shared" si="1"/>
        <v>9.9766773987278567E-2</v>
      </c>
      <c r="N45" s="44">
        <f t="shared" si="2"/>
        <v>5.6090912150413388E-6</v>
      </c>
      <c r="O45" s="43">
        <f t="shared" si="3"/>
        <v>17808.689896868087</v>
      </c>
      <c r="P45" s="44">
        <f t="shared" si="4"/>
        <v>1.0012408145486937</v>
      </c>
    </row>
    <row r="46" spans="1:16" x14ac:dyDescent="0.2">
      <c r="A46" s="14"/>
      <c r="B46" s="14"/>
      <c r="C46" s="14"/>
      <c r="D46" s="14"/>
      <c r="E46" s="14"/>
      <c r="F46" s="14"/>
      <c r="G46" s="45"/>
      <c r="H46" s="14"/>
      <c r="I46" s="14"/>
      <c r="J46" s="14"/>
      <c r="K46" s="46"/>
      <c r="L46" s="14"/>
      <c r="M46" s="47"/>
      <c r="N46" s="48"/>
      <c r="O46" s="47"/>
      <c r="P46" s="48"/>
    </row>
    <row r="47" spans="1:16" x14ac:dyDescent="0.2">
      <c r="A47" s="15"/>
      <c r="B47" s="15"/>
      <c r="C47" s="15"/>
      <c r="D47" s="15"/>
      <c r="E47" s="15"/>
      <c r="F47" s="15"/>
      <c r="G47" s="49"/>
      <c r="H47" s="15"/>
      <c r="I47" s="15"/>
      <c r="J47" s="15"/>
      <c r="K47" s="50"/>
      <c r="L47" s="15"/>
      <c r="M47" s="76" t="s">
        <v>186</v>
      </c>
      <c r="N47" s="76"/>
      <c r="O47" s="76"/>
      <c r="P47" s="65"/>
    </row>
    <row r="48" spans="1:16" x14ac:dyDescent="0.2">
      <c r="A48" s="15"/>
      <c r="B48" s="15"/>
      <c r="C48" s="15"/>
      <c r="D48" s="15"/>
      <c r="E48" s="15"/>
      <c r="F48" s="15"/>
      <c r="G48" s="49"/>
      <c r="H48" s="15"/>
      <c r="I48" s="15"/>
      <c r="J48" s="15"/>
      <c r="K48" s="50"/>
      <c r="L48" s="15"/>
      <c r="M48" s="76" t="s">
        <v>82</v>
      </c>
      <c r="N48" s="76"/>
      <c r="O48" s="76"/>
      <c r="P48" s="51" t="s">
        <v>187</v>
      </c>
    </row>
    <row r="49" spans="1:16" x14ac:dyDescent="0.2">
      <c r="A49" s="15"/>
      <c r="B49" s="15"/>
      <c r="C49" s="15"/>
      <c r="D49" s="15"/>
      <c r="E49" s="15"/>
      <c r="F49" s="15"/>
      <c r="G49" s="49"/>
      <c r="H49" s="15"/>
      <c r="I49" s="15"/>
      <c r="J49" s="15"/>
      <c r="K49" s="50"/>
      <c r="L49" s="15"/>
      <c r="M49" s="76" t="s">
        <v>106</v>
      </c>
      <c r="N49" s="76"/>
      <c r="O49" s="76"/>
      <c r="P49" s="51" t="s">
        <v>188</v>
      </c>
    </row>
    <row r="50" spans="1:16" x14ac:dyDescent="0.2">
      <c r="A50" s="15"/>
      <c r="B50" s="15"/>
      <c r="C50" s="15"/>
      <c r="D50" s="15"/>
      <c r="E50" s="15"/>
      <c r="F50" s="15"/>
      <c r="G50" s="49"/>
      <c r="H50" s="15"/>
      <c r="I50" s="15"/>
      <c r="J50" s="15"/>
      <c r="K50" s="50"/>
      <c r="L50" s="15"/>
      <c r="M50" s="76" t="s">
        <v>26</v>
      </c>
      <c r="N50" s="76"/>
      <c r="O50" s="76"/>
      <c r="P50" s="51" t="s">
        <v>189</v>
      </c>
    </row>
    <row r="51" spans="1:16" x14ac:dyDescent="0.2">
      <c r="A51" s="15"/>
      <c r="B51" s="15"/>
      <c r="C51" s="15"/>
      <c r="D51" s="15"/>
      <c r="E51" s="15"/>
      <c r="F51" s="15"/>
      <c r="G51" s="49"/>
      <c r="H51" s="15"/>
      <c r="I51" s="15"/>
      <c r="J51" s="15"/>
      <c r="K51" s="50"/>
      <c r="L51" s="15"/>
      <c r="M51" s="76" t="s">
        <v>32</v>
      </c>
      <c r="N51" s="76"/>
      <c r="O51" s="76"/>
      <c r="P51" s="51" t="s">
        <v>190</v>
      </c>
    </row>
    <row r="52" spans="1:16" x14ac:dyDescent="0.2">
      <c r="A52" s="15"/>
      <c r="B52" s="15"/>
      <c r="C52" s="15"/>
      <c r="D52" s="15"/>
      <c r="E52" s="15"/>
      <c r="F52" s="15"/>
      <c r="G52" s="49"/>
      <c r="H52" s="15"/>
      <c r="I52" s="15"/>
      <c r="J52" s="15"/>
      <c r="K52" s="50"/>
      <c r="L52" s="15"/>
      <c r="M52" s="76" t="s">
        <v>73</v>
      </c>
      <c r="N52" s="76"/>
      <c r="O52" s="76"/>
      <c r="P52" s="51" t="s">
        <v>191</v>
      </c>
    </row>
    <row r="53" spans="1:16" x14ac:dyDescent="0.2">
      <c r="A53" s="15"/>
      <c r="B53" s="15"/>
      <c r="C53" s="15"/>
      <c r="D53" s="15"/>
      <c r="E53" s="15"/>
      <c r="F53" s="15"/>
      <c r="G53" s="49"/>
      <c r="H53" s="15"/>
      <c r="I53" s="15"/>
      <c r="J53" s="15"/>
      <c r="K53" s="50"/>
      <c r="L53" s="15"/>
      <c r="M53" s="76" t="s">
        <v>192</v>
      </c>
      <c r="N53" s="76"/>
      <c r="O53" s="76"/>
      <c r="P53" s="51" t="s">
        <v>193</v>
      </c>
    </row>
    <row r="54" spans="1:16" x14ac:dyDescent="0.2">
      <c r="A54" s="15"/>
      <c r="B54" s="15"/>
      <c r="C54" s="15"/>
      <c r="D54" s="15"/>
      <c r="E54" s="15"/>
      <c r="F54" s="15"/>
      <c r="G54" s="49"/>
      <c r="H54" s="15"/>
      <c r="I54" s="15"/>
      <c r="J54" s="15"/>
      <c r="K54" s="50"/>
      <c r="L54" s="15"/>
      <c r="M54" s="76" t="s">
        <v>194</v>
      </c>
      <c r="N54" s="76"/>
      <c r="O54" s="76"/>
      <c r="P54" s="51" t="s">
        <v>193</v>
      </c>
    </row>
    <row r="55" spans="1:16" x14ac:dyDescent="0.2">
      <c r="A55" s="15"/>
      <c r="B55" s="15"/>
      <c r="C55" s="15"/>
      <c r="D55" s="15"/>
      <c r="E55" s="15"/>
      <c r="F55" s="15"/>
      <c r="G55" s="49"/>
      <c r="H55" s="15"/>
      <c r="I55" s="15"/>
      <c r="J55" s="15"/>
      <c r="K55" s="50"/>
      <c r="L55" s="15"/>
      <c r="M55" s="76" t="s">
        <v>195</v>
      </c>
      <c r="N55" s="76"/>
      <c r="O55" s="76"/>
      <c r="P55" s="51" t="s">
        <v>193</v>
      </c>
    </row>
    <row r="56" spans="1:16" x14ac:dyDescent="0.2">
      <c r="A56" s="15"/>
      <c r="B56" s="15"/>
      <c r="C56" s="15"/>
      <c r="D56" s="15"/>
      <c r="E56" s="15"/>
      <c r="F56" s="15"/>
      <c r="G56" s="49"/>
      <c r="H56" s="15"/>
      <c r="I56" s="15"/>
      <c r="J56" s="15"/>
      <c r="K56" s="50"/>
      <c r="L56" s="15"/>
      <c r="M56" s="76" t="s">
        <v>196</v>
      </c>
      <c r="N56" s="76"/>
      <c r="O56" s="76"/>
      <c r="P56" s="51" t="s">
        <v>193</v>
      </c>
    </row>
    <row r="57" spans="1:16" x14ac:dyDescent="0.2">
      <c r="A57" s="15"/>
      <c r="B57" s="15"/>
      <c r="C57" s="15"/>
      <c r="D57" s="15"/>
      <c r="E57" s="15"/>
      <c r="F57" s="15"/>
      <c r="G57" s="49"/>
      <c r="H57" s="15"/>
      <c r="I57" s="15"/>
      <c r="J57" s="15"/>
      <c r="K57" s="50"/>
      <c r="L57" s="15"/>
      <c r="M57" s="76" t="s">
        <v>197</v>
      </c>
      <c r="N57" s="76"/>
      <c r="O57" s="76"/>
      <c r="P57" s="51" t="s">
        <v>193</v>
      </c>
    </row>
    <row r="58" spans="1:16" x14ac:dyDescent="0.2">
      <c r="A58" s="15"/>
      <c r="B58" s="15"/>
      <c r="C58" s="15"/>
      <c r="D58" s="15"/>
      <c r="E58" s="15"/>
      <c r="F58" s="15"/>
      <c r="G58" s="49"/>
      <c r="H58" s="15"/>
      <c r="I58" s="15"/>
      <c r="J58" s="15"/>
      <c r="K58" s="50"/>
      <c r="L58" s="15"/>
      <c r="M58" s="76" t="s">
        <v>198</v>
      </c>
      <c r="N58" s="76"/>
      <c r="O58" s="76"/>
      <c r="P58" s="51" t="s">
        <v>193</v>
      </c>
    </row>
    <row r="59" spans="1:16" x14ac:dyDescent="0.2">
      <c r="A59" s="15"/>
      <c r="B59" s="15"/>
      <c r="C59" s="15"/>
      <c r="D59" s="15"/>
      <c r="E59" s="15"/>
      <c r="F59" s="15"/>
      <c r="G59" s="49"/>
      <c r="H59" s="15"/>
      <c r="I59" s="15"/>
      <c r="J59" s="15"/>
      <c r="K59" s="50"/>
      <c r="L59" s="15"/>
      <c r="M59" s="76" t="s">
        <v>199</v>
      </c>
      <c r="N59" s="76"/>
      <c r="O59" s="76"/>
      <c r="P59" s="51" t="s">
        <v>193</v>
      </c>
    </row>
    <row r="60" spans="1:16" x14ac:dyDescent="0.2">
      <c r="A60" s="14"/>
      <c r="B60" s="14"/>
      <c r="C60" s="14"/>
      <c r="D60" s="14"/>
      <c r="E60" s="14"/>
      <c r="F60" s="14"/>
      <c r="G60" s="45"/>
      <c r="H60" s="14"/>
      <c r="I60" s="14"/>
      <c r="J60" s="14"/>
      <c r="K60" s="46"/>
      <c r="L60" s="14"/>
      <c r="M60" s="47"/>
      <c r="N60" s="48"/>
      <c r="O60" s="47"/>
      <c r="P60" s="48"/>
    </row>
    <row r="61" spans="1:16" x14ac:dyDescent="0.2">
      <c r="A61" s="77"/>
      <c r="B61" s="77"/>
      <c r="C61" s="77"/>
      <c r="D61" s="77"/>
      <c r="E61" s="52"/>
      <c r="F61" s="53"/>
      <c r="G61" s="54"/>
      <c r="H61" s="53"/>
      <c r="I61" s="53"/>
      <c r="J61" s="53"/>
      <c r="K61" s="55"/>
      <c r="L61" s="66" t="s">
        <v>200</v>
      </c>
      <c r="M61" s="77"/>
      <c r="N61" s="78">
        <v>14099.58</v>
      </c>
      <c r="O61" s="77"/>
      <c r="P61" s="77"/>
    </row>
    <row r="62" spans="1:16" x14ac:dyDescent="0.2">
      <c r="A62" s="77"/>
      <c r="B62" s="77"/>
      <c r="C62" s="77"/>
      <c r="D62" s="77"/>
      <c r="E62" s="52"/>
      <c r="F62" s="53"/>
      <c r="G62" s="54"/>
      <c r="H62" s="53"/>
      <c r="I62" s="53"/>
      <c r="J62" s="53"/>
      <c r="K62" s="55"/>
      <c r="L62" s="66" t="s">
        <v>201</v>
      </c>
      <c r="M62" s="77"/>
      <c r="N62" s="78">
        <v>3687.04</v>
      </c>
      <c r="O62" s="77"/>
      <c r="P62" s="77"/>
    </row>
    <row r="63" spans="1:16" x14ac:dyDescent="0.2">
      <c r="A63" s="77"/>
      <c r="B63" s="77"/>
      <c r="C63" s="77"/>
      <c r="D63" s="77"/>
      <c r="E63" s="52"/>
      <c r="F63" s="53"/>
      <c r="G63" s="54"/>
      <c r="H63" s="53"/>
      <c r="I63" s="53"/>
      <c r="J63" s="53"/>
      <c r="K63" s="55"/>
      <c r="L63" s="66" t="s">
        <v>202</v>
      </c>
      <c r="M63" s="77"/>
      <c r="N63" s="78">
        <v>17786.62</v>
      </c>
      <c r="O63" s="77"/>
      <c r="P63" s="77"/>
    </row>
    <row r="64" spans="1:16" ht="60" customHeight="1" x14ac:dyDescent="0.2">
      <c r="A64" s="16"/>
      <c r="B64" s="16"/>
      <c r="C64" s="16"/>
      <c r="D64" s="16"/>
      <c r="E64" s="16"/>
      <c r="F64" s="16"/>
      <c r="G64" s="56"/>
      <c r="H64" s="16"/>
      <c r="I64" s="16"/>
      <c r="J64" s="16"/>
      <c r="K64" s="57"/>
      <c r="L64" s="16"/>
      <c r="M64" s="58"/>
      <c r="N64" s="59"/>
      <c r="O64" s="58"/>
      <c r="P64" s="59"/>
    </row>
    <row r="65" spans="1:16" ht="69.95" customHeight="1" x14ac:dyDescent="0.2">
      <c r="A65" s="79" t="s">
        <v>203</v>
      </c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</row>
  </sheetData>
  <mergeCells count="42">
    <mergeCell ref="A63:D63"/>
    <mergeCell ref="L63:M63"/>
    <mergeCell ref="N63:P63"/>
    <mergeCell ref="A65:P65"/>
    <mergeCell ref="C4:C5"/>
    <mergeCell ref="M59:O59"/>
    <mergeCell ref="A61:D61"/>
    <mergeCell ref="L61:M61"/>
    <mergeCell ref="N61:P61"/>
    <mergeCell ref="A62:D62"/>
    <mergeCell ref="L62:M62"/>
    <mergeCell ref="N62:P62"/>
    <mergeCell ref="M54:O54"/>
    <mergeCell ref="M55:O55"/>
    <mergeCell ref="M56:O56"/>
    <mergeCell ref="M57:O57"/>
    <mergeCell ref="M58:O58"/>
    <mergeCell ref="M49:O49"/>
    <mergeCell ref="M50:O50"/>
    <mergeCell ref="M51:O51"/>
    <mergeCell ref="M52:O52"/>
    <mergeCell ref="M53:O53"/>
    <mergeCell ref="P4:P5"/>
    <mergeCell ref="Q4:Q5"/>
    <mergeCell ref="R4:R5"/>
    <mergeCell ref="M47:P47"/>
    <mergeCell ref="M48:O48"/>
    <mergeCell ref="H4"/>
    <mergeCell ref="J4"/>
    <mergeCell ref="M4"/>
    <mergeCell ref="N4:N5"/>
    <mergeCell ref="O4:O5"/>
    <mergeCell ref="A4:A5"/>
    <mergeCell ref="B4:B5"/>
    <mergeCell ref="D4:D5"/>
    <mergeCell ref="E4:E5"/>
    <mergeCell ref="F4:F5"/>
    <mergeCell ref="F1:H1"/>
    <mergeCell ref="I1:P1"/>
    <mergeCell ref="F2:H2"/>
    <mergeCell ref="I2:P2"/>
    <mergeCell ref="A3:P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46" fitToHeight="0" orientation="landscape" r:id="rId1"/>
  <headerFooter>
    <oddHeader>&amp;L &amp;CINSTITUTO FEDERAL DE EDUCAÇÃO, CIÊNCIA E TECNOLOGIA DA PARAÍBA
CNPJ: 10.783.898/0001-75 &amp;R</oddHead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Curva ABC de Insumos</vt:lpstr>
      <vt:lpstr>'Curva ABC de Insumos'!Area_de_impressao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</cp:lastModifiedBy>
  <cp:revision>0</cp:revision>
  <cp:lastPrinted>2024-06-27T12:36:35Z</cp:lastPrinted>
  <dcterms:created xsi:type="dcterms:W3CDTF">2024-06-27T11:45:04Z</dcterms:created>
  <dcterms:modified xsi:type="dcterms:W3CDTF">2024-09-09T18:21:21Z</dcterms:modified>
</cp:coreProperties>
</file>